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ula Garavagno\Downloads\"/>
    </mc:Choice>
  </mc:AlternateContent>
  <bookViews>
    <workbookView xWindow="0" yWindow="0" windowWidth="20490" windowHeight="7650"/>
  </bookViews>
  <sheets>
    <sheet name="Solicitud" sheetId="13" r:id="rId1"/>
    <sheet name="Rendición" sheetId="12" r:id="rId2"/>
    <sheet name="Codificación" sheetId="11" r:id="rId3"/>
    <sheet name="Unidades" sheetId="14" r:id="rId4"/>
  </sheets>
  <definedNames>
    <definedName name="_xlnm._FilterDatabase" localSheetId="2" hidden="1">Codificación!$A$1:$XFC$43</definedName>
    <definedName name="_xlnm._FilterDatabase" localSheetId="1" hidden="1">Rendición!$B$17:$H$60</definedName>
  </definedNames>
  <calcPr calcId="162913"/>
  <pivotCaches>
    <pivotCache cacheId="8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8" i="12" l="1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K14" i="12" l="1"/>
  <c r="N14" i="12" s="1"/>
  <c r="K48" i="12" l="1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N18" i="12" s="1"/>
  <c r="K17" i="12"/>
  <c r="N17" i="12" s="1"/>
  <c r="K16" i="12"/>
  <c r="N16" i="12" s="1"/>
  <c r="K15" i="12"/>
  <c r="N15" i="12" s="1"/>
  <c r="D7" i="12" l="1"/>
  <c r="K5" i="12"/>
  <c r="D5" i="12"/>
  <c r="D10" i="12" l="1"/>
  <c r="O48" i="12" l="1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E10" i="12" l="1"/>
  <c r="H18" i="13" l="1"/>
  <c r="G10" i="13"/>
  <c r="H16" i="13" s="1"/>
  <c r="H17" i="13"/>
  <c r="L49" i="12"/>
  <c r="F10" i="12"/>
  <c r="L9" i="12"/>
  <c r="I9" i="12"/>
  <c r="L51" i="12" s="1"/>
  <c r="B15" i="12"/>
  <c r="B16" i="12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L53" i="12" l="1"/>
  <c r="K53" i="12"/>
</calcChain>
</file>

<file path=xl/sharedStrings.xml><?xml version="1.0" encoding="utf-8"?>
<sst xmlns="http://schemas.openxmlformats.org/spreadsheetml/2006/main" count="283" uniqueCount="191">
  <si>
    <t>Caja</t>
  </si>
  <si>
    <t>dd/mm/aa</t>
  </si>
  <si>
    <t>Fecha</t>
  </si>
  <si>
    <t>Concepto</t>
  </si>
  <si>
    <t>Monto</t>
  </si>
  <si>
    <t>Elaborado por:</t>
  </si>
  <si>
    <t>Anexo:</t>
  </si>
  <si>
    <t>Firma</t>
  </si>
  <si>
    <t>Cuenta</t>
  </si>
  <si>
    <t>Material Impreso</t>
  </si>
  <si>
    <t>Publicidad</t>
  </si>
  <si>
    <t>Gastos Varios Oficina</t>
  </si>
  <si>
    <t>Publicaciones</t>
  </si>
  <si>
    <t>Suscripciones</t>
  </si>
  <si>
    <t>Franqueo y Despacho</t>
  </si>
  <si>
    <t>Pasajes</t>
  </si>
  <si>
    <t>Libros</t>
  </si>
  <si>
    <t>Software</t>
  </si>
  <si>
    <t>Solicitante:</t>
  </si>
  <si>
    <t>Item</t>
  </si>
  <si>
    <t>Uni.</t>
  </si>
  <si>
    <t>Proy.</t>
  </si>
  <si>
    <t xml:space="preserve">Monto </t>
  </si>
  <si>
    <t>Clase de Gasto</t>
  </si>
  <si>
    <t>Flexfield</t>
  </si>
  <si>
    <t>Total general</t>
  </si>
  <si>
    <t>Total</t>
  </si>
  <si>
    <t>Código Flexfield</t>
  </si>
  <si>
    <t xml:space="preserve">No. </t>
  </si>
  <si>
    <t>Detalle de Documentos</t>
  </si>
  <si>
    <t>Materiales Oficina</t>
  </si>
  <si>
    <t>Materiales Aseo</t>
  </si>
  <si>
    <t>Alimentos Oficina</t>
  </si>
  <si>
    <t>Insumos de Fotocopiadoras</t>
  </si>
  <si>
    <t>Alimentación</t>
  </si>
  <si>
    <t>Otros Gastos de Viaje</t>
  </si>
  <si>
    <t>Arriendo Salas</t>
  </si>
  <si>
    <t>Mantenciones Menores</t>
  </si>
  <si>
    <t>Gtos Notariales y Judiciales</t>
  </si>
  <si>
    <t>Nombre Cuenta</t>
  </si>
  <si>
    <t>Categoría</t>
  </si>
  <si>
    <t>Sub-categoría</t>
  </si>
  <si>
    <t>Gastos Generales</t>
  </si>
  <si>
    <t>Otros Gastos Generales</t>
  </si>
  <si>
    <t>Mantención y Reparación</t>
  </si>
  <si>
    <t>Arriendo Maquinas y Equipos</t>
  </si>
  <si>
    <t>Pasajes, Viáticos y Locomoción</t>
  </si>
  <si>
    <t>Maquinas y equipos</t>
  </si>
  <si>
    <t>Muebles y utiles</t>
  </si>
  <si>
    <t>Materiales e Insumos de Computacin</t>
  </si>
  <si>
    <t>Actividad(es) financiadas:</t>
  </si>
  <si>
    <t>Actividad(es) 
a financiar:</t>
  </si>
  <si>
    <t>Cuenta proyecto:</t>
  </si>
  <si>
    <t>Monto:</t>
  </si>
  <si>
    <t>Moneda:</t>
  </si>
  <si>
    <t>RESPONSABLE DEL FONDO</t>
  </si>
  <si>
    <t>Responsable:</t>
  </si>
  <si>
    <t>Monto fondo asignado:</t>
  </si>
  <si>
    <t>TOTAL RENDICIÓN</t>
  </si>
  <si>
    <t>Fondo Asignado</t>
  </si>
  <si>
    <t>RESUMEN</t>
  </si>
  <si>
    <t>Espacio para firmas</t>
  </si>
  <si>
    <t>Cta Flexfield:</t>
  </si>
  <si>
    <t>APROBACIONES</t>
  </si>
  <si>
    <t>Viaticos</t>
  </si>
  <si>
    <r>
      <t xml:space="preserve">SOLICITUD DE FONDOS A RENDIR
</t>
    </r>
    <r>
      <rPr>
        <b/>
        <sz val="11"/>
        <rFont val="Arial"/>
        <family val="2"/>
      </rPr>
      <t>(FONDOS A RENDIR NO RENOVABLES)</t>
    </r>
  </si>
  <si>
    <t>Fecha:</t>
  </si>
  <si>
    <t>JEFATURA</t>
  </si>
  <si>
    <t>Espacio para uso de la  Dirección Económica y de Gestión</t>
  </si>
  <si>
    <t>e-Mail:</t>
  </si>
  <si>
    <t>Unidad</t>
  </si>
  <si>
    <t>Nom_Unidad</t>
  </si>
  <si>
    <t>Dec Fac de Ingenieria</t>
  </si>
  <si>
    <t>Subdirección Económica y de Gestión</t>
  </si>
  <si>
    <t>PRESUPUESTO CENTRALIZADO DIRECCIONES</t>
  </si>
  <si>
    <t>FONDOS PROFESORES</t>
  </si>
  <si>
    <t>Instituto de Ingeniería Biológica y Médica</t>
  </si>
  <si>
    <t>Fondos Extensión Ing.</t>
  </si>
  <si>
    <t>Programas Interdisciplinarios</t>
  </si>
  <si>
    <t>Fondos Concursables Profesores</t>
  </si>
  <si>
    <t>Escuela de Ingenieria</t>
  </si>
  <si>
    <t>Depto Ingenieria y Construccion</t>
  </si>
  <si>
    <t>Depto Ingenieria Estructural</t>
  </si>
  <si>
    <t>Depto Ingenieria Electrica</t>
  </si>
  <si>
    <t>Depto Ingenieria Hidraulica</t>
  </si>
  <si>
    <t>Depto Ingenieria Mecanica</t>
  </si>
  <si>
    <t>Depto Ingenieria Quimica</t>
  </si>
  <si>
    <t>Depto Ingenier de Sistemas</t>
  </si>
  <si>
    <t>Depto Ingenier de Transportes</t>
  </si>
  <si>
    <t>Depto Ingenier en Computacion</t>
  </si>
  <si>
    <t>Direccion Escuela</t>
  </si>
  <si>
    <t>Dir Desarr y Finan</t>
  </si>
  <si>
    <t>Centrales</t>
  </si>
  <si>
    <t>Centro de Mineria</t>
  </si>
  <si>
    <t>Proyectos de Investigacion Fondef</t>
  </si>
  <si>
    <t>Proyectos CORFO</t>
  </si>
  <si>
    <t>Proyectos Nacionales</t>
  </si>
  <si>
    <t>Proyectos ANILLOS</t>
  </si>
  <si>
    <t>Proyectos FONDAP</t>
  </si>
  <si>
    <t>Proyectos ILO</t>
  </si>
  <si>
    <t>Proyectos INTER</t>
  </si>
  <si>
    <t>PROYECTOS FONDEQUIP FONDECYT</t>
  </si>
  <si>
    <t>DIRECCION DE EXTENSION</t>
  </si>
  <si>
    <t>Otros Proyectos Escuela de Ingenieria</t>
  </si>
  <si>
    <t>INSTITUTO DE INGENIERIA BIOLOGICA Y MEDICA</t>
  </si>
  <si>
    <t>Proyectos Instituto de Ingenieria Biologica y Medica</t>
  </si>
  <si>
    <t>Instituto Ingeniería Matemática y Computacional</t>
  </si>
  <si>
    <r>
      <t xml:space="preserve">RENDICIÓN DE FONDOS
</t>
    </r>
    <r>
      <rPr>
        <b/>
        <sz val="11"/>
        <rFont val="Arial"/>
        <family val="2"/>
      </rPr>
      <t>(FONDOS A RENDIR NO RENOVABLES)</t>
    </r>
  </si>
  <si>
    <t>Activ. Académica: Capacitaciones Académicos</t>
  </si>
  <si>
    <t>Capacitación</t>
  </si>
  <si>
    <t>Activ. Académica: Inscripción a Conferencias</t>
  </si>
  <si>
    <t>Inscripción A Conferencias</t>
  </si>
  <si>
    <t>Activ. Académica: Insumos de Laboratorio</t>
  </si>
  <si>
    <t>Insumos de Laboratorio</t>
  </si>
  <si>
    <t>Consumos Laboratorios y Hospital</t>
  </si>
  <si>
    <t>Activ. Académica: Libros</t>
  </si>
  <si>
    <t>Inversiones</t>
  </si>
  <si>
    <t>Materiales de Oficina, Formularios</t>
  </si>
  <si>
    <t>Activ. Académica: Materiales e Insumos de Investigacion</t>
  </si>
  <si>
    <t>Materiales e Insumos de Investigaci?</t>
  </si>
  <si>
    <t>Seguros y Arriendos</t>
  </si>
  <si>
    <t>Arriendos: Maquinas y Equipos</t>
  </si>
  <si>
    <t>Arriendos: Salas</t>
  </si>
  <si>
    <t>Servicios de Terceros</t>
  </si>
  <si>
    <t>Servicios de Empresas</t>
  </si>
  <si>
    <t>Mantenciones: Edificios</t>
  </si>
  <si>
    <t>Mantenc Edificios</t>
  </si>
  <si>
    <t>Mantenciones: Equipos Computacionales</t>
  </si>
  <si>
    <t>Mantenciones Equipos Computacionales</t>
  </si>
  <si>
    <t>Mantenciones: Maquinas y Equipos</t>
  </si>
  <si>
    <t>Mantenc Maquinas y Equipos</t>
  </si>
  <si>
    <t>Mantenciones: Menores</t>
  </si>
  <si>
    <t>Marketing: Diseño</t>
  </si>
  <si>
    <t>Servicios De Diseño</t>
  </si>
  <si>
    <t>Marketing y Publicidad</t>
  </si>
  <si>
    <t>Marketing: Publicidad</t>
  </si>
  <si>
    <t>Materiales Oficina: Alimentos</t>
  </si>
  <si>
    <t>Materiales Oficina: Aseo</t>
  </si>
  <si>
    <t>Materiales Oficina: Elementos Proteccion Personal</t>
  </si>
  <si>
    <t>Elementos  Protec.Personal</t>
  </si>
  <si>
    <t>Materiales Oficina: Gastos Varios</t>
  </si>
  <si>
    <t>Materiales Oficina: Insumos Computacion</t>
  </si>
  <si>
    <t>Materiales Oficina: Insumos Fotocopiadoras</t>
  </si>
  <si>
    <t>Materiales Oficina: Insumos de Oficina</t>
  </si>
  <si>
    <t>Mobiliario y Equipos: Herramientas</t>
  </si>
  <si>
    <t>Herramientas</t>
  </si>
  <si>
    <t>Mobiliarios y Equipos</t>
  </si>
  <si>
    <t>Mobiliario y Equipos: Maquinas y Equipos</t>
  </si>
  <si>
    <t>Mobiliario y Equipos: Muebles y Utiles</t>
  </si>
  <si>
    <t>Alimentacion</t>
  </si>
  <si>
    <t>Otros Gastos: Aseo</t>
  </si>
  <si>
    <t>Servicio Aseo</t>
  </si>
  <si>
    <t>Servicios de Aseo</t>
  </si>
  <si>
    <t>Otros Gastos: Boleta Honorario Docente</t>
  </si>
  <si>
    <t>Hon. Docencia</t>
  </si>
  <si>
    <t>Honorarios Profesionales</t>
  </si>
  <si>
    <t>Otros Gastos: Boleta Honorario Profesional</t>
  </si>
  <si>
    <t>Hon. Profesionales</t>
  </si>
  <si>
    <t>Otros Gastos: Capacitaciones Administrativos</t>
  </si>
  <si>
    <t>Capacitación Administrativos</t>
  </si>
  <si>
    <t>Suscripciones y Publicaciones</t>
  </si>
  <si>
    <t>Otros Gastos: Franqueo y Despacho</t>
  </si>
  <si>
    <t>Courier, Despacho y Correo</t>
  </si>
  <si>
    <t>Otros Gastos: Gastos Notariales</t>
  </si>
  <si>
    <t>Otros Gastos: Publicaciones</t>
  </si>
  <si>
    <t>Otros Gastos: Servicios de Fotocopiadoras</t>
  </si>
  <si>
    <t>Servicio de Fotocopiadoras</t>
  </si>
  <si>
    <t xml:space="preserve">Pasajes y Viaticos: Otros Gastos </t>
  </si>
  <si>
    <t>Pasajes y Viaticos: Pasajes</t>
  </si>
  <si>
    <t>Pasajes y Viaticos: Viaticos</t>
  </si>
  <si>
    <t>Polizas Unidades</t>
  </si>
  <si>
    <t>Servicios informática:  Mantención y licencias de uso</t>
  </si>
  <si>
    <t>Software: compras y nuevos desarrollos</t>
  </si>
  <si>
    <t>Servicios Informáticos</t>
  </si>
  <si>
    <t>CONTABILIDAD</t>
  </si>
  <si>
    <t>Otros Gastos: Servicios de Alimentacion</t>
  </si>
  <si>
    <t>Otros Gastos: Otros Gastos</t>
  </si>
  <si>
    <t>Otros Gastos</t>
  </si>
  <si>
    <t>Otros Gastos: Servicios de Empresas</t>
  </si>
  <si>
    <t>Otros Gastos: Pólizas de Seguros</t>
  </si>
  <si>
    <t>Arriendos: Inmuebles y Gastos Comunes</t>
  </si>
  <si>
    <t>Arriendo y Gastos Comunes Inmuebles</t>
  </si>
  <si>
    <t>Arriendos: Vehículos</t>
  </si>
  <si>
    <t>Arriendo de Vehculos</t>
  </si>
  <si>
    <t>Otros Gastos: Material Impreso</t>
  </si>
  <si>
    <t>Otros Gastos: Suscripciones</t>
  </si>
  <si>
    <t>Serv. Informaticos: Compra de Software</t>
  </si>
  <si>
    <t>Serv. Informaticos: Licencias y Actualizaciones</t>
  </si>
  <si>
    <t>Monto a solicitar:</t>
  </si>
  <si>
    <t>RUT:</t>
  </si>
  <si>
    <r>
      <rPr>
        <b/>
        <u/>
        <sz val="10"/>
        <rFont val="Arial"/>
        <family val="2"/>
      </rPr>
      <t>Nota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Para reintegro de saldos  y/o devoluciones, por favor efectuar depósito o transferencia de fondos a la cuenta corriente 
No. 00-2546901-1 Banco Santander a favor de la Pontificia Universidad Católica de Chile y adjuntar comprobante junto con los respaldos de los gastos declarados.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</si>
</sst>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000"/>
    <numFmt numFmtId="168" formatCode="dd/mmm/yyyy"/>
    <numFmt numFmtId="169" formatCode="_-[$€-2]\ * #,##0.00_-;\-[$€-2]\ * #,##0.00_-;_-[$€-2]\ * &quot;-&quot;??_-"/>
    <numFmt numFmtId="170" formatCode="_(* #,##0_);_(* \(#,##0\);_(* &quot;-&quot;_);_(@_)"/>
    <numFmt numFmtId="171" formatCode="#,##0_ ;\-#,##0\ 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Book Antiqua"/>
      <family val="1"/>
    </font>
    <font>
      <b/>
      <i/>
      <sz val="11"/>
      <color theme="3" tint="-0.249977111117893"/>
      <name val="Book Antiqua"/>
      <family val="1"/>
    </font>
    <font>
      <sz val="10"/>
      <color theme="0" tint="-0.34998626667073579"/>
      <name val="Book Antiqua"/>
      <family val="1"/>
    </font>
    <font>
      <sz val="10"/>
      <color theme="3"/>
      <name val="Book Antiqua"/>
      <family val="1"/>
    </font>
    <font>
      <b/>
      <sz val="12"/>
      <color theme="3"/>
      <name val="Book Antiqua"/>
      <family val="1"/>
    </font>
    <font>
      <sz val="11"/>
      <color theme="3"/>
      <name val="Book Antiqua"/>
      <family val="1"/>
    </font>
    <font>
      <sz val="12"/>
      <color theme="3"/>
      <name val="Book Antiqua"/>
      <family val="1"/>
    </font>
    <font>
      <b/>
      <sz val="12"/>
      <color theme="0"/>
      <name val="Book Antiqua"/>
      <family val="1"/>
    </font>
    <font>
      <sz val="10"/>
      <color theme="0"/>
      <name val="Book Antiqua"/>
      <family val="1"/>
    </font>
    <font>
      <sz val="12"/>
      <color theme="0"/>
      <name val="Book Antiqua"/>
      <family val="1"/>
    </font>
    <font>
      <sz val="11"/>
      <color theme="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theme="3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9"/>
      <color rgb="FF1F497D"/>
      <name val="Calibri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3"/>
      <name val="Arial"/>
      <family val="2"/>
    </font>
    <font>
      <sz val="12"/>
      <color theme="3"/>
      <name val="Arial"/>
      <family val="2"/>
    </font>
    <font>
      <sz val="10"/>
      <color theme="0" tint="-0.34998626667073579"/>
      <name val="Arial"/>
      <family val="2"/>
    </font>
    <font>
      <sz val="11"/>
      <color theme="3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4" tint="-0.499984740745262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medium">
        <color indexed="64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0" tint="-0.14996795556505021"/>
      </left>
      <right/>
      <top style="medium">
        <color indexed="64"/>
      </top>
      <bottom style="hair">
        <color theme="0" tint="-0.14996795556505021"/>
      </bottom>
      <diagonal/>
    </border>
    <border>
      <left/>
      <right/>
      <top style="medium">
        <color indexed="64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</borders>
  <cellStyleXfs count="17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169" fontId="2" fillId="0" borderId="0" applyFont="0" applyFill="0" applyBorder="0" applyAlignment="0" applyProtection="0"/>
    <xf numFmtId="41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6" fillId="0" borderId="0"/>
    <xf numFmtId="0" fontId="2" fillId="0" borderId="0"/>
    <xf numFmtId="0" fontId="1" fillId="0" borderId="0"/>
    <xf numFmtId="0" fontId="1" fillId="4" borderId="6" applyNumberFormat="0" applyFont="0" applyAlignment="0" applyProtection="0"/>
    <xf numFmtId="9" fontId="1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99">
    <xf numFmtId="0" fontId="0" fillId="0" borderId="0" xfId="0"/>
    <xf numFmtId="0" fontId="7" fillId="0" borderId="0" xfId="1" applyFont="1" applyProtection="1">
      <protection locked="0"/>
    </xf>
    <xf numFmtId="0" fontId="8" fillId="2" borderId="0" xfId="1" applyFont="1" applyFill="1" applyBorder="1" applyAlignment="1" applyProtection="1">
      <alignment vertical="center"/>
      <protection locked="0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Protection="1">
      <protection locked="0"/>
    </xf>
    <xf numFmtId="0" fontId="8" fillId="2" borderId="0" xfId="1" applyFont="1" applyFill="1" applyAlignment="1" applyProtection="1">
      <alignment horizontal="center" wrapText="1"/>
      <protection locked="0"/>
    </xf>
    <xf numFmtId="168" fontId="10" fillId="2" borderId="0" xfId="1" applyNumberFormat="1" applyFont="1" applyFill="1" applyBorder="1" applyAlignment="1" applyProtection="1">
      <alignment horizontal="center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Alignment="1" applyProtection="1">
      <alignment horizontal="center" wrapText="1"/>
      <protection locked="0"/>
    </xf>
    <xf numFmtId="0" fontId="12" fillId="0" borderId="0" xfId="1" applyFont="1" applyProtection="1">
      <protection locked="0"/>
    </xf>
    <xf numFmtId="0" fontId="12" fillId="2" borderId="0" xfId="1" applyFont="1" applyFill="1" applyProtection="1">
      <protection locked="0"/>
    </xf>
    <xf numFmtId="168" fontId="13" fillId="2" borderId="0" xfId="1" applyNumberFormat="1" applyFont="1" applyFill="1" applyBorder="1" applyAlignment="1" applyProtection="1">
      <alignment horizontal="center"/>
      <protection locked="0"/>
    </xf>
    <xf numFmtId="0" fontId="13" fillId="2" borderId="0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Border="1" applyProtection="1"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2" fillId="2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168" fontId="10" fillId="0" borderId="0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5" fillId="3" borderId="7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center" wrapText="1"/>
      <protection locked="0"/>
    </xf>
    <xf numFmtId="165" fontId="12" fillId="0" borderId="0" xfId="4" applyFont="1" applyProtection="1">
      <protection locked="0"/>
    </xf>
    <xf numFmtId="166" fontId="12" fillId="0" borderId="0" xfId="4" applyNumberFormat="1" applyFont="1" applyProtection="1">
      <protection locked="0"/>
    </xf>
    <xf numFmtId="15" fontId="6" fillId="2" borderId="0" xfId="1" applyNumberFormat="1" applyFont="1" applyFill="1" applyBorder="1" applyAlignment="1" applyProtection="1">
      <alignment horizontal="center" vertical="top"/>
      <protection locked="0"/>
    </xf>
    <xf numFmtId="15" fontId="12" fillId="2" borderId="0" xfId="1" applyNumberFormat="1" applyFont="1" applyFill="1" applyBorder="1" applyAlignment="1" applyProtection="1">
      <alignment horizontal="center" vertical="top"/>
      <protection locked="0"/>
    </xf>
    <xf numFmtId="165" fontId="12" fillId="0" borderId="0" xfId="4" applyFont="1" applyBorder="1" applyProtection="1">
      <protection locked="0"/>
    </xf>
    <xf numFmtId="166" fontId="12" fillId="0" borderId="0" xfId="4" applyNumberFormat="1" applyFont="1" applyBorder="1" applyProtection="1">
      <protection locked="0"/>
    </xf>
    <xf numFmtId="165" fontId="12" fillId="2" borderId="0" xfId="4" applyFont="1" applyFill="1" applyBorder="1" applyProtection="1">
      <protection locked="0"/>
    </xf>
    <xf numFmtId="166" fontId="12" fillId="2" borderId="0" xfId="4" applyNumberFormat="1" applyFont="1" applyFill="1" applyBorder="1" applyProtection="1">
      <protection locked="0"/>
    </xf>
    <xf numFmtId="0" fontId="5" fillId="7" borderId="16" xfId="0" applyFont="1" applyFill="1" applyBorder="1" applyAlignment="1" applyProtection="1">
      <alignment vertical="top" wrapText="1"/>
      <protection locked="0"/>
    </xf>
    <xf numFmtId="0" fontId="2" fillId="0" borderId="0" xfId="1" applyProtection="1">
      <protection locked="0"/>
    </xf>
    <xf numFmtId="0" fontId="19" fillId="0" borderId="0" xfId="1" applyFont="1" applyProtection="1">
      <protection locked="0"/>
    </xf>
    <xf numFmtId="0" fontId="2" fillId="0" borderId="0" xfId="1" applyBorder="1" applyProtection="1">
      <protection locked="0"/>
    </xf>
    <xf numFmtId="0" fontId="5" fillId="7" borderId="0" xfId="0" applyFont="1" applyFill="1" applyBorder="1" applyAlignment="1" applyProtection="1">
      <alignment vertical="top" wrapText="1"/>
      <protection locked="0"/>
    </xf>
    <xf numFmtId="0" fontId="28" fillId="0" borderId="0" xfId="1" applyFont="1" applyProtection="1">
      <protection locked="0"/>
    </xf>
    <xf numFmtId="0" fontId="22" fillId="0" borderId="0" xfId="1" applyFont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28" fillId="0" borderId="0" xfId="1" applyFont="1" applyBorder="1" applyProtection="1">
      <protection locked="0"/>
    </xf>
    <xf numFmtId="0" fontId="24" fillId="0" borderId="0" xfId="1" applyFont="1" applyBorder="1" applyAlignment="1" applyProtection="1">
      <alignment horizontal="right" vertical="center"/>
      <protection locked="0"/>
    </xf>
    <xf numFmtId="0" fontId="23" fillId="2" borderId="0" xfId="1" applyFont="1" applyFill="1" applyBorder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Border="1" applyProtection="1">
      <protection locked="0"/>
    </xf>
    <xf numFmtId="0" fontId="19" fillId="0" borderId="0" xfId="1" applyFont="1" applyBorder="1" applyAlignment="1" applyProtection="1">
      <protection locked="0"/>
    </xf>
    <xf numFmtId="0" fontId="27" fillId="0" borderId="0" xfId="1" applyFont="1" applyBorder="1" applyAlignment="1" applyProtection="1">
      <alignment horizontal="right" vertical="center"/>
      <protection locked="0"/>
    </xf>
    <xf numFmtId="0" fontId="37" fillId="0" borderId="0" xfId="1" applyFont="1" applyBorder="1" applyAlignment="1" applyProtection="1">
      <alignment vertical="center"/>
      <protection locked="0"/>
    </xf>
    <xf numFmtId="0" fontId="32" fillId="5" borderId="1" xfId="1" applyFont="1" applyFill="1" applyBorder="1" applyAlignment="1" applyProtection="1">
      <alignment horizontal="center" vertical="center"/>
      <protection locked="0"/>
    </xf>
    <xf numFmtId="0" fontId="32" fillId="5" borderId="2" xfId="1" applyFont="1" applyFill="1" applyBorder="1" applyAlignment="1" applyProtection="1">
      <alignment horizontal="center" vertical="center"/>
      <protection locked="0"/>
    </xf>
    <xf numFmtId="0" fontId="32" fillId="5" borderId="4" xfId="1" applyFont="1" applyFill="1" applyBorder="1" applyAlignment="1" applyProtection="1">
      <alignment horizontal="center" vertical="center"/>
      <protection locked="0"/>
    </xf>
    <xf numFmtId="0" fontId="37" fillId="0" borderId="18" xfId="1" applyFont="1" applyBorder="1" applyAlignment="1" applyProtection="1">
      <alignment vertical="center"/>
      <protection locked="0"/>
    </xf>
    <xf numFmtId="0" fontId="37" fillId="2" borderId="0" xfId="1" applyFont="1" applyFill="1" applyBorder="1" applyAlignment="1" applyProtection="1">
      <alignment horizontal="left" vertical="center" wrapText="1"/>
      <protection locked="0"/>
    </xf>
    <xf numFmtId="0" fontId="27" fillId="2" borderId="0" xfId="1" applyFont="1" applyFill="1" applyBorder="1" applyAlignment="1" applyProtection="1">
      <alignment horizontal="right" vertical="center"/>
      <protection locked="0"/>
    </xf>
    <xf numFmtId="0" fontId="38" fillId="2" borderId="0" xfId="1" applyFont="1" applyFill="1" applyBorder="1" applyAlignment="1" applyProtection="1">
      <alignment vertical="center"/>
      <protection locked="0"/>
    </xf>
    <xf numFmtId="0" fontId="27" fillId="2" borderId="0" xfId="1" applyFont="1" applyFill="1" applyBorder="1" applyAlignment="1" applyProtection="1">
      <alignment vertical="center"/>
      <protection locked="0"/>
    </xf>
    <xf numFmtId="0" fontId="38" fillId="6" borderId="1" xfId="1" applyFont="1" applyFill="1" applyBorder="1" applyAlignment="1" applyProtection="1">
      <alignment horizontal="center" vertical="center" wrapText="1"/>
      <protection locked="0"/>
    </xf>
    <xf numFmtId="0" fontId="37" fillId="0" borderId="9" xfId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37" fillId="0" borderId="19" xfId="1" applyFont="1" applyBorder="1" applyAlignment="1" applyProtection="1">
      <alignment vertical="center"/>
      <protection locked="0"/>
    </xf>
    <xf numFmtId="0" fontId="37" fillId="0" borderId="5" xfId="1" applyFont="1" applyBorder="1" applyAlignment="1" applyProtection="1">
      <alignment vertical="center"/>
      <protection locked="0"/>
    </xf>
    <xf numFmtId="0" fontId="37" fillId="0" borderId="13" xfId="1" applyFont="1" applyFill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protection locked="0"/>
    </xf>
    <xf numFmtId="0" fontId="2" fillId="0" borderId="17" xfId="1" applyFont="1" applyBorder="1" applyProtection="1">
      <protection locked="0"/>
    </xf>
    <xf numFmtId="0" fontId="2" fillId="0" borderId="10" xfId="1" applyFont="1" applyBorder="1" applyProtection="1">
      <protection locked="0"/>
    </xf>
    <xf numFmtId="0" fontId="2" fillId="0" borderId="10" xfId="1" applyFont="1" applyBorder="1" applyAlignment="1" applyProtection="1">
      <protection locked="0"/>
    </xf>
    <xf numFmtId="0" fontId="2" fillId="0" borderId="11" xfId="1" applyFont="1" applyBorder="1" applyAlignment="1" applyProtection="1">
      <protection locked="0"/>
    </xf>
    <xf numFmtId="0" fontId="20" fillId="0" borderId="18" xfId="0" applyFont="1" applyFill="1" applyBorder="1" applyAlignment="1" applyProtection="1">
      <alignment horizontal="right" vertical="center"/>
      <protection locked="0"/>
    </xf>
    <xf numFmtId="0" fontId="20" fillId="0" borderId="19" xfId="0" applyFont="1" applyFill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protection locked="0"/>
    </xf>
    <xf numFmtId="0" fontId="2" fillId="0" borderId="13" xfId="1" applyFont="1" applyBorder="1" applyAlignment="1" applyProtection="1">
      <protection locked="0"/>
    </xf>
    <xf numFmtId="0" fontId="2" fillId="0" borderId="0" xfId="1"/>
    <xf numFmtId="1" fontId="18" fillId="0" borderId="0" xfId="1" applyNumberFormat="1" applyFont="1" applyAlignment="1">
      <alignment vertical="center"/>
    </xf>
    <xf numFmtId="49" fontId="18" fillId="0" borderId="0" xfId="1" applyNumberFormat="1" applyFont="1" applyAlignment="1">
      <alignment vertical="center" wrapText="1"/>
    </xf>
    <xf numFmtId="168" fontId="29" fillId="0" borderId="0" xfId="1" applyNumberFormat="1" applyFont="1" applyBorder="1" applyAlignment="1" applyProtection="1">
      <alignment horizontal="center"/>
      <protection locked="0"/>
    </xf>
    <xf numFmtId="0" fontId="19" fillId="0" borderId="0" xfId="1" applyFont="1" applyBorder="1" applyProtection="1">
      <protection locked="0"/>
    </xf>
    <xf numFmtId="0" fontId="19" fillId="2" borderId="0" xfId="1" applyFont="1" applyFill="1" applyBorder="1" applyProtection="1">
      <protection locked="0"/>
    </xf>
    <xf numFmtId="0" fontId="28" fillId="2" borderId="0" xfId="1" applyFont="1" applyFill="1" applyBorder="1" applyProtection="1">
      <protection locked="0"/>
    </xf>
    <xf numFmtId="0" fontId="32" fillId="0" borderId="0" xfId="1" applyFont="1" applyBorder="1" applyAlignment="1" applyProtection="1">
      <alignment horizontal="center" vertical="center"/>
      <protection locked="0"/>
    </xf>
    <xf numFmtId="17" fontId="14" fillId="0" borderId="0" xfId="1" applyNumberFormat="1" applyFont="1" applyBorder="1" applyProtection="1">
      <protection locked="0"/>
    </xf>
    <xf numFmtId="166" fontId="23" fillId="0" borderId="0" xfId="4" applyNumberFormat="1" applyFont="1" applyBorder="1" applyAlignment="1" applyProtection="1">
      <alignment horizontal="right" vertical="center"/>
      <protection locked="0"/>
    </xf>
    <xf numFmtId="0" fontId="14" fillId="0" borderId="0" xfId="1" applyFont="1" applyBorder="1" applyProtection="1">
      <protection locked="0"/>
    </xf>
    <xf numFmtId="166" fontId="41" fillId="0" borderId="0" xfId="4" applyNumberFormat="1" applyFont="1" applyBorder="1" applyAlignment="1" applyProtection="1">
      <alignment horizontal="right" vertical="center"/>
      <protection locked="0"/>
    </xf>
    <xf numFmtId="166" fontId="23" fillId="0" borderId="0" xfId="2" applyNumberFormat="1" applyFont="1" applyBorder="1" applyAlignment="1" applyProtection="1">
      <alignment horizontal="right" vertical="center"/>
      <protection locked="0"/>
    </xf>
    <xf numFmtId="15" fontId="31" fillId="0" borderId="0" xfId="1" applyNumberFormat="1" applyFont="1" applyFill="1" applyBorder="1" applyAlignment="1" applyProtection="1">
      <alignment horizontal="center" vertical="center"/>
      <protection locked="0"/>
    </xf>
    <xf numFmtId="0" fontId="31" fillId="0" borderId="0" xfId="1" applyFont="1" applyBorder="1" applyAlignment="1" applyProtection="1">
      <alignment horizontal="left" vertical="center"/>
      <protection locked="0"/>
    </xf>
    <xf numFmtId="164" fontId="23" fillId="0" borderId="0" xfId="5" applyFont="1" applyBorder="1" applyAlignment="1" applyProtection="1">
      <alignment horizontal="right" vertical="center"/>
      <protection locked="0"/>
    </xf>
    <xf numFmtId="0" fontId="24" fillId="0" borderId="0" xfId="1" applyFont="1" applyBorder="1" applyAlignment="1" applyProtection="1">
      <alignment horizontal="center" vertical="center"/>
      <protection locked="0"/>
    </xf>
    <xf numFmtId="0" fontId="33" fillId="5" borderId="14" xfId="1" applyFont="1" applyFill="1" applyBorder="1" applyAlignment="1" applyProtection="1">
      <alignment horizontal="left" vertical="center"/>
      <protection locked="0"/>
    </xf>
    <xf numFmtId="0" fontId="31" fillId="0" borderId="0" xfId="1" applyFont="1" applyBorder="1" applyAlignment="1" applyProtection="1">
      <protection locked="0"/>
    </xf>
    <xf numFmtId="0" fontId="19" fillId="0" borderId="0" xfId="1" applyFont="1" applyAlignment="1" applyProtection="1">
      <alignment vertical="center"/>
      <protection locked="0"/>
    </xf>
    <xf numFmtId="0" fontId="28" fillId="0" borderId="0" xfId="1" applyFont="1" applyBorder="1" applyAlignment="1" applyProtection="1"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9" fillId="2" borderId="0" xfId="1" applyFont="1" applyFill="1" applyProtection="1">
      <protection locked="0"/>
    </xf>
    <xf numFmtId="0" fontId="28" fillId="2" borderId="0" xfId="1" applyFont="1" applyFill="1" applyProtection="1"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25" fillId="0" borderId="0" xfId="1" applyFont="1" applyAlignment="1" applyProtection="1">
      <alignment vertical="center" wrapText="1"/>
      <protection locked="0"/>
    </xf>
    <xf numFmtId="168" fontId="38" fillId="0" borderId="0" xfId="1" applyNumberFormat="1" applyFont="1" applyBorder="1" applyAlignment="1" applyProtection="1">
      <alignment horizontal="center"/>
      <protection locked="0"/>
    </xf>
    <xf numFmtId="0" fontId="2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Protection="1">
      <protection locked="0"/>
    </xf>
    <xf numFmtId="0" fontId="26" fillId="0" borderId="0" xfId="1" applyFont="1" applyFill="1" applyBorder="1" applyAlignment="1" applyProtection="1">
      <alignment vertical="center" wrapText="1"/>
      <protection locked="0"/>
    </xf>
    <xf numFmtId="0" fontId="26" fillId="0" borderId="0" xfId="1" applyFont="1" applyFill="1" applyBorder="1" applyAlignment="1" applyProtection="1">
      <alignment vertical="center"/>
      <protection locked="0"/>
    </xf>
    <xf numFmtId="0" fontId="37" fillId="0" borderId="0" xfId="1" applyFont="1" applyFill="1" applyBorder="1" applyAlignment="1" applyProtection="1">
      <alignment horizontal="left" vertical="center" wrapText="1"/>
      <protection locked="0"/>
    </xf>
    <xf numFmtId="168" fontId="38" fillId="0" borderId="0" xfId="1" applyNumberFormat="1" applyFont="1" applyFill="1" applyBorder="1" applyAlignment="1" applyProtection="1">
      <alignment horizontal="center"/>
      <protection locked="0"/>
    </xf>
    <xf numFmtId="0" fontId="27" fillId="6" borderId="1" xfId="1" applyFont="1" applyFill="1" applyBorder="1" applyAlignment="1" applyProtection="1">
      <alignment horizontal="center" vertical="center" wrapText="1"/>
      <protection locked="0"/>
    </xf>
    <xf numFmtId="165" fontId="37" fillId="0" borderId="0" xfId="2" applyFont="1" applyBorder="1" applyProtection="1">
      <protection locked="0"/>
    </xf>
    <xf numFmtId="0" fontId="26" fillId="2" borderId="0" xfId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14" fontId="37" fillId="0" borderId="28" xfId="0" applyNumberFormat="1" applyFont="1" applyBorder="1" applyAlignment="1" applyProtection="1">
      <alignment vertical="center"/>
      <protection locked="0"/>
    </xf>
    <xf numFmtId="0" fontId="18" fillId="8" borderId="0" xfId="1" applyFont="1" applyFill="1" applyAlignment="1">
      <alignment vertical="center" wrapText="1"/>
    </xf>
    <xf numFmtId="0" fontId="18" fillId="0" borderId="0" xfId="1" applyFont="1" applyAlignment="1">
      <alignment vertical="center" wrapText="1"/>
    </xf>
    <xf numFmtId="49" fontId="18" fillId="8" borderId="0" xfId="1" applyNumberFormat="1" applyFont="1" applyFill="1" applyAlignment="1">
      <alignment vertical="center" wrapText="1"/>
    </xf>
    <xf numFmtId="0" fontId="42" fillId="8" borderId="0" xfId="0" applyFont="1" applyFill="1" applyAlignment="1">
      <alignment vertical="center"/>
    </xf>
    <xf numFmtId="0" fontId="42" fillId="0" borderId="0" xfId="0" applyFont="1"/>
    <xf numFmtId="0" fontId="42" fillId="0" borderId="0" xfId="1" applyFont="1" applyAlignment="1">
      <alignment vertical="center" wrapText="1"/>
    </xf>
    <xf numFmtId="0" fontId="21" fillId="8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33" fillId="5" borderId="34" xfId="1" applyFont="1" applyFill="1" applyBorder="1" applyAlignment="1" applyProtection="1">
      <alignment horizontal="center" vertical="center" wrapText="1"/>
      <protection locked="0"/>
    </xf>
    <xf numFmtId="0" fontId="33" fillId="5" borderId="30" xfId="1" applyFont="1" applyFill="1" applyBorder="1" applyAlignment="1" applyProtection="1">
      <alignment vertical="center"/>
      <protection locked="0"/>
    </xf>
    <xf numFmtId="0" fontId="33" fillId="5" borderId="31" xfId="1" applyFont="1" applyFill="1" applyBorder="1" applyAlignment="1" applyProtection="1">
      <alignment vertical="center"/>
      <protection locked="0"/>
    </xf>
    <xf numFmtId="0" fontId="33" fillId="5" borderId="31" xfId="1" applyFont="1" applyFill="1" applyBorder="1" applyAlignment="1" applyProtection="1">
      <alignment horizontal="right" vertical="center"/>
      <protection locked="0"/>
    </xf>
    <xf numFmtId="15" fontId="2" fillId="0" borderId="32" xfId="1" applyNumberFormat="1" applyFont="1" applyFill="1" applyBorder="1" applyAlignment="1" applyProtection="1">
      <alignment horizontal="center" vertical="center"/>
      <protection locked="0"/>
    </xf>
    <xf numFmtId="0" fontId="37" fillId="0" borderId="36" xfId="1" applyFont="1" applyBorder="1" applyAlignment="1" applyProtection="1">
      <alignment horizontal="center"/>
      <protection locked="0"/>
    </xf>
    <xf numFmtId="15" fontId="2" fillId="0" borderId="37" xfId="1" applyNumberFormat="1" applyFont="1" applyFill="1" applyBorder="1" applyAlignment="1" applyProtection="1">
      <alignment horizontal="center" vertical="center"/>
      <protection locked="0"/>
    </xf>
    <xf numFmtId="166" fontId="20" fillId="0" borderId="38" xfId="4" applyNumberFormat="1" applyFont="1" applyBorder="1" applyAlignment="1" applyProtection="1">
      <alignment horizontal="right" vertical="center"/>
      <protection locked="0"/>
    </xf>
    <xf numFmtId="0" fontId="37" fillId="0" borderId="39" xfId="1" applyFont="1" applyBorder="1" applyAlignment="1" applyProtection="1">
      <alignment horizontal="center"/>
      <protection locked="0"/>
    </xf>
    <xf numFmtId="166" fontId="20" fillId="0" borderId="40" xfId="4" applyNumberFormat="1" applyFont="1" applyBorder="1" applyAlignment="1" applyProtection="1">
      <alignment horizontal="right" vertical="center"/>
      <protection locked="0"/>
    </xf>
    <xf numFmtId="0" fontId="37" fillId="0" borderId="41" xfId="1" applyFont="1" applyBorder="1" applyAlignment="1" applyProtection="1">
      <alignment horizontal="center"/>
      <protection locked="0"/>
    </xf>
    <xf numFmtId="15" fontId="2" fillId="0" borderId="42" xfId="1" applyNumberFormat="1" applyFont="1" applyFill="1" applyBorder="1" applyAlignment="1" applyProtection="1">
      <alignment horizontal="center" vertical="center"/>
      <protection locked="0"/>
    </xf>
    <xf numFmtId="166" fontId="20" fillId="0" borderId="43" xfId="4" applyNumberFormat="1" applyFont="1" applyBorder="1" applyAlignment="1" applyProtection="1">
      <alignment horizontal="right" vertical="center"/>
      <protection locked="0"/>
    </xf>
    <xf numFmtId="166" fontId="2" fillId="0" borderId="44" xfId="0" applyNumberFormat="1" applyFont="1" applyBorder="1" applyAlignment="1" applyProtection="1">
      <alignment vertical="center"/>
      <protection locked="0"/>
    </xf>
    <xf numFmtId="0" fontId="20" fillId="0" borderId="20" xfId="0" pivotButton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166" fontId="2" fillId="0" borderId="20" xfId="0" applyNumberFormat="1" applyFont="1" applyBorder="1" applyAlignment="1" applyProtection="1">
      <alignment vertical="center"/>
      <protection locked="0"/>
    </xf>
    <xf numFmtId="0" fontId="16" fillId="0" borderId="0" xfId="1" applyFont="1" applyProtection="1">
      <protection locked="0"/>
    </xf>
    <xf numFmtId="0" fontId="16" fillId="0" borderId="0" xfId="1" applyFont="1" applyBorder="1" applyProtection="1">
      <protection locked="0"/>
    </xf>
    <xf numFmtId="0" fontId="16" fillId="2" borderId="0" xfId="1" applyFont="1" applyFill="1" applyBorder="1" applyProtection="1">
      <protection locked="0"/>
    </xf>
    <xf numFmtId="0" fontId="16" fillId="0" borderId="0" xfId="1" applyFont="1" applyFill="1" applyBorder="1" applyProtection="1">
      <protection locked="0"/>
    </xf>
    <xf numFmtId="0" fontId="39" fillId="0" borderId="17" xfId="1" applyFont="1" applyBorder="1" applyAlignment="1" applyProtection="1">
      <alignment horizontal="center" vertical="center"/>
      <protection locked="0"/>
    </xf>
    <xf numFmtId="0" fontId="39" fillId="0" borderId="11" xfId="1" applyFont="1" applyBorder="1" applyAlignment="1" applyProtection="1">
      <alignment horizontal="center" vertical="center"/>
      <protection locked="0"/>
    </xf>
    <xf numFmtId="0" fontId="16" fillId="0" borderId="18" xfId="1" applyFont="1" applyBorder="1" applyProtection="1">
      <protection locked="0"/>
    </xf>
    <xf numFmtId="0" fontId="16" fillId="0" borderId="9" xfId="1" applyFont="1" applyBorder="1" applyProtection="1">
      <protection locked="0"/>
    </xf>
    <xf numFmtId="0" fontId="16" fillId="0" borderId="0" xfId="1" applyFont="1" applyBorder="1" applyAlignment="1" applyProtection="1">
      <protection locked="0"/>
    </xf>
    <xf numFmtId="0" fontId="16" fillId="0" borderId="0" xfId="1" applyFont="1" applyAlignment="1" applyProtection="1">
      <alignment vertical="center"/>
      <protection locked="0"/>
    </xf>
    <xf numFmtId="0" fontId="16" fillId="2" borderId="0" xfId="1" applyFont="1" applyFill="1" applyProtection="1">
      <protection locked="0"/>
    </xf>
    <xf numFmtId="167" fontId="26" fillId="6" borderId="25" xfId="1" applyNumberFormat="1" applyFont="1" applyFill="1" applyBorder="1" applyAlignment="1" applyProtection="1">
      <alignment horizontal="center" vertical="center"/>
      <protection locked="0"/>
    </xf>
    <xf numFmtId="167" fontId="26" fillId="6" borderId="26" xfId="1" applyNumberFormat="1" applyFont="1" applyFill="1" applyBorder="1" applyAlignment="1" applyProtection="1">
      <alignment horizontal="center" vertical="center"/>
      <protection locked="0"/>
    </xf>
    <xf numFmtId="1" fontId="26" fillId="6" borderId="27" xfId="1" applyNumberFormat="1" applyFont="1" applyFill="1" applyBorder="1" applyAlignment="1" applyProtection="1">
      <alignment horizontal="center" vertical="center"/>
      <protection locked="0"/>
    </xf>
    <xf numFmtId="0" fontId="2" fillId="0" borderId="37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42" xfId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20" fillId="0" borderId="48" xfId="1" applyFont="1" applyFill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vertical="center"/>
      <protection locked="0"/>
    </xf>
    <xf numFmtId="0" fontId="28" fillId="0" borderId="29" xfId="1" applyFont="1" applyBorder="1" applyProtection="1">
      <protection locked="0"/>
    </xf>
    <xf numFmtId="0" fontId="19" fillId="2" borderId="29" xfId="1" applyFont="1" applyFill="1" applyBorder="1" applyProtection="1">
      <protection locked="0"/>
    </xf>
    <xf numFmtId="0" fontId="20" fillId="0" borderId="28" xfId="0" applyFont="1" applyBorder="1" applyAlignment="1" applyProtection="1">
      <alignment vertical="top" wrapText="1"/>
      <protection locked="0"/>
    </xf>
    <xf numFmtId="0" fontId="19" fillId="2" borderId="30" xfId="1" applyFont="1" applyFill="1" applyBorder="1" applyProtection="1">
      <protection locked="0"/>
    </xf>
    <xf numFmtId="0" fontId="19" fillId="2" borderId="31" xfId="1" applyFont="1" applyFill="1" applyBorder="1" applyProtection="1">
      <protection locked="0"/>
    </xf>
    <xf numFmtId="0" fontId="19" fillId="2" borderId="16" xfId="1" applyFont="1" applyFill="1" applyBorder="1" applyProtection="1"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8" xfId="1" applyFont="1" applyFill="1" applyBorder="1" applyAlignment="1" applyProtection="1">
      <alignment horizontal="center" vertical="center"/>
      <protection locked="0"/>
    </xf>
    <xf numFmtId="49" fontId="37" fillId="6" borderId="4" xfId="1" applyNumberFormat="1" applyFont="1" applyFill="1" applyBorder="1" applyAlignment="1" applyProtection="1">
      <alignment horizontal="center" vertical="center"/>
      <protection locked="0"/>
    </xf>
    <xf numFmtId="49" fontId="37" fillId="6" borderId="1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Alignment="1">
      <alignment vertical="center" wrapText="1"/>
    </xf>
    <xf numFmtId="1" fontId="37" fillId="6" borderId="2" xfId="1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7" fillId="0" borderId="0" xfId="1" applyFont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right" vertical="center"/>
      <protection locked="0"/>
    </xf>
    <xf numFmtId="0" fontId="20" fillId="0" borderId="0" xfId="1" applyFont="1" applyBorder="1" applyAlignment="1" applyProtection="1">
      <alignment horizontal="right" vertical="center"/>
      <protection locked="0"/>
    </xf>
    <xf numFmtId="0" fontId="37" fillId="0" borderId="0" xfId="1" applyFont="1" applyBorder="1" applyAlignment="1" applyProtection="1">
      <alignment vertical="center" wrapText="1"/>
      <protection locked="0"/>
    </xf>
    <xf numFmtId="1" fontId="26" fillId="0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51" xfId="0" applyFont="1" applyFill="1" applyBorder="1" applyAlignment="1" applyProtection="1">
      <alignment horizontal="center" vertical="center"/>
      <protection locked="0"/>
    </xf>
    <xf numFmtId="166" fontId="27" fillId="6" borderId="1" xfId="4" applyNumberFormat="1" applyFont="1" applyFill="1" applyBorder="1" applyAlignment="1" applyProtection="1">
      <alignment vertical="center" wrapText="1"/>
      <protection locked="0"/>
    </xf>
    <xf numFmtId="166" fontId="27" fillId="0" borderId="0" xfId="4" applyNumberFormat="1" applyFont="1" applyFill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right" vertical="center" wrapText="1"/>
      <protection locked="0"/>
    </xf>
    <xf numFmtId="0" fontId="20" fillId="0" borderId="0" xfId="1" applyFont="1" applyBorder="1" applyAlignment="1" applyProtection="1">
      <alignment horizontal="right" vertical="center"/>
      <protection locked="0"/>
    </xf>
    <xf numFmtId="0" fontId="26" fillId="0" borderId="0" xfId="1" applyFont="1" applyBorder="1" applyAlignment="1" applyProtection="1">
      <alignment horizontal="right" vertical="center"/>
      <protection locked="0"/>
    </xf>
    <xf numFmtId="165" fontId="14" fillId="0" borderId="0" xfId="2" applyFont="1" applyBorder="1" applyProtection="1"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166" fontId="33" fillId="5" borderId="16" xfId="2" applyNumberFormat="1" applyFont="1" applyFill="1" applyBorder="1" applyAlignment="1" applyProtection="1">
      <alignment horizontal="right" vertical="center"/>
      <protection locked="0"/>
    </xf>
    <xf numFmtId="166" fontId="33" fillId="5" borderId="15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20" fillId="0" borderId="12" xfId="1" applyFont="1" applyBorder="1" applyAlignment="1" applyProtection="1">
      <alignment horizontal="right" vertical="center"/>
      <protection locked="0"/>
    </xf>
    <xf numFmtId="0" fontId="40" fillId="5" borderId="22" xfId="1" applyFont="1" applyFill="1" applyBorder="1" applyAlignment="1" applyProtection="1">
      <alignment horizontal="center" vertical="center"/>
      <protection locked="0"/>
    </xf>
    <xf numFmtId="0" fontId="40" fillId="5" borderId="23" xfId="1" applyFont="1" applyFill="1" applyBorder="1" applyAlignment="1" applyProtection="1">
      <alignment horizontal="center" vertical="center"/>
      <protection locked="0"/>
    </xf>
    <xf numFmtId="0" fontId="40" fillId="5" borderId="24" xfId="1" applyFont="1" applyFill="1" applyBorder="1" applyAlignment="1" applyProtection="1">
      <alignment horizontal="center" vertical="center"/>
      <protection locked="0"/>
    </xf>
    <xf numFmtId="0" fontId="31" fillId="0" borderId="0" xfId="1" applyFont="1" applyBorder="1" applyProtection="1">
      <protection locked="0"/>
    </xf>
    <xf numFmtId="0" fontId="33" fillId="5" borderId="33" xfId="1" applyFont="1" applyFill="1" applyBorder="1" applyAlignment="1" applyProtection="1">
      <alignment horizontal="center" vertical="center"/>
      <protection locked="0"/>
    </xf>
    <xf numFmtId="0" fontId="33" fillId="5" borderId="34" xfId="1" applyFont="1" applyFill="1" applyBorder="1" applyAlignment="1" applyProtection="1">
      <alignment horizontal="center" vertical="center"/>
      <protection locked="0"/>
    </xf>
    <xf numFmtId="0" fontId="33" fillId="5" borderId="35" xfId="1" applyFont="1" applyFill="1" applyBorder="1" applyAlignment="1" applyProtection="1">
      <alignment horizontal="center" vertical="center"/>
      <protection locked="0"/>
    </xf>
    <xf numFmtId="0" fontId="19" fillId="2" borderId="31" xfId="1" applyFont="1" applyFill="1" applyBorder="1" applyAlignment="1" applyProtection="1">
      <alignment horizontal="left"/>
      <protection locked="0"/>
    </xf>
    <xf numFmtId="0" fontId="16" fillId="0" borderId="19" xfId="1" applyFont="1" applyBorder="1" applyProtection="1">
      <protection locked="0"/>
    </xf>
    <xf numFmtId="0" fontId="16" fillId="0" borderId="13" xfId="1" applyFont="1" applyBorder="1" applyProtection="1"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0" fillId="0" borderId="18" xfId="1" applyFont="1" applyBorder="1" applyAlignment="1" applyProtection="1">
      <alignment horizontal="right" vertical="center" wrapText="1"/>
      <protection locked="0"/>
    </xf>
    <xf numFmtId="0" fontId="20" fillId="0" borderId="9" xfId="1" applyFont="1" applyBorder="1" applyAlignment="1" applyProtection="1">
      <alignment horizontal="right" vertical="center" wrapText="1"/>
      <protection locked="0"/>
    </xf>
    <xf numFmtId="0" fontId="44" fillId="0" borderId="0" xfId="16" applyBorder="1" applyAlignment="1" applyProtection="1">
      <alignment horizontal="left" vertical="center" indent="1"/>
      <protection locked="0"/>
    </xf>
    <xf numFmtId="0" fontId="2" fillId="0" borderId="0" xfId="1" applyFont="1" applyBorder="1" applyAlignment="1" applyProtection="1">
      <alignment horizontal="left" vertical="center" indent="1"/>
      <protection locked="0"/>
    </xf>
    <xf numFmtId="0" fontId="2" fillId="0" borderId="9" xfId="1" applyFont="1" applyBorder="1" applyAlignment="1" applyProtection="1">
      <alignment horizontal="left" vertical="center" indent="1"/>
      <protection locked="0"/>
    </xf>
    <xf numFmtId="0" fontId="20" fillId="0" borderId="0" xfId="1" applyFont="1" applyBorder="1" applyAlignment="1" applyProtection="1">
      <alignment horizontal="right" vertical="center" wrapText="1"/>
      <protection locked="0"/>
    </xf>
    <xf numFmtId="0" fontId="20" fillId="0" borderId="0" xfId="1" applyFont="1" applyBorder="1" applyAlignment="1" applyProtection="1">
      <alignment horizontal="right" vertical="center"/>
      <protection locked="0"/>
    </xf>
    <xf numFmtId="0" fontId="37" fillId="6" borderId="2" xfId="1" applyFont="1" applyFill="1" applyBorder="1" applyAlignment="1" applyProtection="1">
      <alignment horizontal="left" vertical="center" wrapText="1"/>
      <protection locked="0"/>
    </xf>
    <xf numFmtId="0" fontId="37" fillId="6" borderId="3" xfId="1" applyFont="1" applyFill="1" applyBorder="1" applyAlignment="1" applyProtection="1">
      <alignment horizontal="left" vertical="center" wrapText="1"/>
      <protection locked="0"/>
    </xf>
    <xf numFmtId="0" fontId="37" fillId="6" borderId="4" xfId="1" applyFont="1" applyFill="1" applyBorder="1" applyAlignment="1" applyProtection="1">
      <alignment horizontal="left" vertical="center" wrapText="1"/>
      <protection locked="0"/>
    </xf>
    <xf numFmtId="166" fontId="38" fillId="6" borderId="2" xfId="4" applyNumberFormat="1" applyFont="1" applyFill="1" applyBorder="1" applyAlignment="1" applyProtection="1">
      <alignment horizontal="center" vertical="center" wrapText="1"/>
      <protection locked="0"/>
    </xf>
    <xf numFmtId="166" fontId="38" fillId="6" borderId="4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171" fontId="2" fillId="0" borderId="1" xfId="1" applyNumberFormat="1" applyFont="1" applyBorder="1" applyAlignment="1" applyProtection="1">
      <alignment horizontal="left" vertical="center"/>
      <protection locked="0"/>
    </xf>
    <xf numFmtId="0" fontId="37" fillId="0" borderId="18" xfId="1" applyFont="1" applyBorder="1" applyAlignment="1" applyProtection="1">
      <alignment horizontal="center" vertical="center"/>
      <protection locked="0"/>
    </xf>
    <xf numFmtId="0" fontId="37" fillId="0" borderId="0" xfId="1" applyFont="1" applyBorder="1" applyAlignment="1" applyProtection="1">
      <alignment horizontal="center" vertical="center"/>
      <protection locked="0"/>
    </xf>
    <xf numFmtId="0" fontId="37" fillId="0" borderId="19" xfId="1" applyFont="1" applyBorder="1" applyAlignment="1" applyProtection="1">
      <alignment horizontal="center" vertical="center"/>
      <protection locked="0"/>
    </xf>
    <xf numFmtId="0" fontId="37" fillId="0" borderId="5" xfId="1" applyFont="1" applyBorder="1" applyAlignment="1" applyProtection="1">
      <alignment horizontal="center" vertical="center"/>
      <protection locked="0"/>
    </xf>
    <xf numFmtId="0" fontId="3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9" xfId="0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18" xfId="1" applyFont="1" applyBorder="1" applyAlignment="1" applyProtection="1">
      <alignment horizontal="right" vertical="center"/>
      <protection locked="0"/>
    </xf>
    <xf numFmtId="0" fontId="36" fillId="0" borderId="0" xfId="1" applyFont="1" applyBorder="1" applyAlignment="1" applyProtection="1">
      <alignment horizontal="right" vertical="center"/>
      <protection locked="0"/>
    </xf>
    <xf numFmtId="0" fontId="20" fillId="0" borderId="2" xfId="1" applyFont="1" applyBorder="1" applyAlignment="1" applyProtection="1">
      <alignment horizontal="center" vertical="top" wrapText="1"/>
      <protection locked="0"/>
    </xf>
    <xf numFmtId="0" fontId="20" fillId="0" borderId="3" xfId="1" applyFont="1" applyBorder="1" applyAlignment="1" applyProtection="1">
      <alignment horizontal="center" vertical="top" wrapText="1"/>
      <protection locked="0"/>
    </xf>
    <xf numFmtId="0" fontId="20" fillId="0" borderId="4" xfId="1" applyFont="1" applyBorder="1" applyAlignment="1" applyProtection="1">
      <alignment horizontal="center" vertical="top" wrapText="1"/>
      <protection locked="0"/>
    </xf>
    <xf numFmtId="0" fontId="33" fillId="5" borderId="17" xfId="1" applyFont="1" applyFill="1" applyBorder="1" applyAlignment="1" applyProtection="1">
      <alignment horizontal="center" vertical="center" wrapText="1"/>
      <protection locked="0"/>
    </xf>
    <xf numFmtId="0" fontId="33" fillId="5" borderId="10" xfId="1" applyFont="1" applyFill="1" applyBorder="1" applyAlignment="1" applyProtection="1">
      <alignment horizontal="center" vertical="center" wrapText="1"/>
      <protection locked="0"/>
    </xf>
    <xf numFmtId="0" fontId="33" fillId="5" borderId="11" xfId="1" applyFont="1" applyFill="1" applyBorder="1" applyAlignment="1" applyProtection="1">
      <alignment horizontal="center" vertical="center" wrapText="1"/>
      <protection locked="0"/>
    </xf>
    <xf numFmtId="0" fontId="33" fillId="5" borderId="2" xfId="1" applyFont="1" applyFill="1" applyBorder="1" applyAlignment="1" applyProtection="1">
      <alignment horizontal="center" vertical="center" wrapText="1"/>
      <protection locked="0"/>
    </xf>
    <xf numFmtId="0" fontId="33" fillId="5" borderId="3" xfId="1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Alignment="1" applyProtection="1">
      <alignment horizontal="center" wrapText="1"/>
      <protection locked="0"/>
    </xf>
    <xf numFmtId="0" fontId="27" fillId="0" borderId="0" xfId="1" applyFont="1" applyAlignment="1" applyProtection="1">
      <alignment horizontal="center" wrapText="1"/>
      <protection locked="0"/>
    </xf>
    <xf numFmtId="14" fontId="38" fillId="6" borderId="2" xfId="1" applyNumberFormat="1" applyFont="1" applyFill="1" applyBorder="1" applyAlignment="1" applyProtection="1">
      <alignment horizontal="center" vertical="center" wrapText="1"/>
      <protection locked="0"/>
    </xf>
    <xf numFmtId="14" fontId="38" fillId="6" borderId="4" xfId="1" applyNumberFormat="1" applyFont="1" applyFill="1" applyBorder="1" applyAlignment="1" applyProtection="1">
      <alignment horizontal="center" vertical="center" wrapText="1"/>
      <protection locked="0"/>
    </xf>
    <xf numFmtId="15" fontId="30" fillId="0" borderId="0" xfId="1" applyNumberFormat="1" applyFont="1" applyBorder="1" applyAlignment="1" applyProtection="1">
      <alignment horizontal="center" vertical="top"/>
      <protection locked="0"/>
    </xf>
    <xf numFmtId="15" fontId="30" fillId="0" borderId="5" xfId="1" applyNumberFormat="1" applyFont="1" applyBorder="1" applyAlignment="1" applyProtection="1">
      <alignment horizontal="center" vertical="top"/>
      <protection locked="0"/>
    </xf>
    <xf numFmtId="0" fontId="38" fillId="6" borderId="2" xfId="1" applyFont="1" applyFill="1" applyBorder="1" applyAlignment="1" applyProtection="1">
      <alignment horizontal="center" vertical="center" wrapText="1"/>
      <protection locked="0"/>
    </xf>
    <xf numFmtId="0" fontId="38" fillId="6" borderId="4" xfId="1" applyFont="1" applyFill="1" applyBorder="1" applyAlignment="1" applyProtection="1">
      <alignment horizontal="center" vertical="center" wrapText="1"/>
      <protection locked="0"/>
    </xf>
    <xf numFmtId="0" fontId="37" fillId="0" borderId="0" xfId="1" applyFont="1" applyBorder="1" applyAlignment="1" applyProtection="1">
      <alignment horizontal="left" vertical="center" indent="1"/>
      <protection locked="0"/>
    </xf>
    <xf numFmtId="0" fontId="37" fillId="0" borderId="9" xfId="1" applyFont="1" applyBorder="1" applyAlignment="1" applyProtection="1">
      <alignment horizontal="left" vertical="center" indent="1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37" fillId="0" borderId="1" xfId="1" applyFont="1" applyBorder="1" applyAlignment="1" applyProtection="1">
      <alignment horizontal="left"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0" fontId="20" fillId="0" borderId="4" xfId="1" applyFont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0" fontId="33" fillId="5" borderId="14" xfId="1" applyFont="1" applyFill="1" applyBorder="1" applyAlignment="1" applyProtection="1">
      <alignment horizontal="center" vertical="center"/>
      <protection locked="0"/>
    </xf>
    <xf numFmtId="0" fontId="33" fillId="5" borderId="15" xfId="1" applyFont="1" applyFill="1" applyBorder="1" applyAlignment="1" applyProtection="1">
      <alignment horizontal="center" vertical="center"/>
      <protection locked="0"/>
    </xf>
    <xf numFmtId="15" fontId="2" fillId="0" borderId="32" xfId="1" applyNumberFormat="1" applyFont="1" applyFill="1" applyBorder="1" applyAlignment="1" applyProtection="1">
      <alignment horizontal="left" vertical="center" wrapText="1"/>
      <protection locked="0"/>
    </xf>
    <xf numFmtId="0" fontId="43" fillId="0" borderId="42" xfId="1" applyFont="1" applyBorder="1" applyAlignment="1" applyProtection="1">
      <alignment horizontal="left" vertical="center"/>
      <protection locked="0"/>
    </xf>
    <xf numFmtId="0" fontId="20" fillId="0" borderId="49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left" vertical="center" wrapText="1"/>
      <protection locked="0"/>
    </xf>
    <xf numFmtId="0" fontId="2" fillId="0" borderId="45" xfId="1" applyFont="1" applyBorder="1" applyAlignment="1" applyProtection="1">
      <alignment horizontal="left" vertical="center" wrapText="1"/>
      <protection locked="0"/>
    </xf>
    <xf numFmtId="0" fontId="2" fillId="0" borderId="46" xfId="1" applyFont="1" applyBorder="1" applyAlignment="1" applyProtection="1">
      <alignment horizontal="left" vertical="center" wrapText="1"/>
      <protection locked="0"/>
    </xf>
    <xf numFmtId="0" fontId="2" fillId="0" borderId="29" xfId="1" applyFont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2" fillId="0" borderId="28" xfId="1" applyFont="1" applyBorder="1" applyAlignment="1" applyProtection="1">
      <alignment horizontal="left" vertical="center" wrapText="1"/>
      <protection locked="0"/>
    </xf>
    <xf numFmtId="0" fontId="2" fillId="0" borderId="30" xfId="1" applyFont="1" applyBorder="1" applyAlignment="1" applyProtection="1">
      <alignment horizontal="left" vertical="center" wrapText="1"/>
      <protection locked="0"/>
    </xf>
    <xf numFmtId="0" fontId="2" fillId="0" borderId="31" xfId="1" applyFont="1" applyBorder="1" applyAlignment="1" applyProtection="1">
      <alignment horizontal="left" vertical="center" wrapText="1"/>
      <protection locked="0"/>
    </xf>
    <xf numFmtId="0" fontId="2" fillId="0" borderId="16" xfId="1" applyFont="1" applyBorder="1" applyAlignment="1" applyProtection="1">
      <alignment horizontal="left" vertical="center" wrapText="1"/>
      <protection locked="0"/>
    </xf>
    <xf numFmtId="0" fontId="20" fillId="0" borderId="50" xfId="0" applyFont="1" applyFill="1" applyBorder="1" applyAlignment="1" applyProtection="1">
      <alignment horizontal="center" vertical="center"/>
      <protection locked="0"/>
    </xf>
    <xf numFmtId="0" fontId="26" fillId="0" borderId="47" xfId="1" applyFont="1" applyBorder="1" applyAlignment="1" applyProtection="1">
      <alignment horizontal="center" vertical="center"/>
      <protection locked="0"/>
    </xf>
    <xf numFmtId="0" fontId="26" fillId="0" borderId="3" xfId="1" applyFont="1" applyBorder="1" applyAlignment="1" applyProtection="1">
      <alignment horizontal="center" vertical="center"/>
      <protection locked="0"/>
    </xf>
    <xf numFmtId="15" fontId="2" fillId="0" borderId="42" xfId="1" applyNumberFormat="1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center" vertical="center" wrapText="1"/>
      <protection locked="0"/>
    </xf>
    <xf numFmtId="0" fontId="32" fillId="5" borderId="21" xfId="0" applyFont="1" applyFill="1" applyBorder="1" applyAlignment="1" applyProtection="1">
      <alignment horizontal="center" vertical="center" wrapText="1"/>
      <protection locked="0"/>
    </xf>
    <xf numFmtId="0" fontId="32" fillId="5" borderId="15" xfId="0" applyFont="1" applyFill="1" applyBorder="1" applyAlignment="1" applyProtection="1">
      <alignment horizontal="center" vertical="center" wrapText="1"/>
      <protection locked="0"/>
    </xf>
    <xf numFmtId="0" fontId="37" fillId="0" borderId="29" xfId="1" applyFont="1" applyBorder="1" applyAlignment="1" applyProtection="1">
      <alignment horizontal="center" vertical="center"/>
      <protection locked="0"/>
    </xf>
    <xf numFmtId="0" fontId="37" fillId="0" borderId="1" xfId="1" applyFont="1" applyBorder="1" applyAlignment="1" applyProtection="1">
      <alignment horizontal="center" vertical="center"/>
      <protection locked="0"/>
    </xf>
    <xf numFmtId="0" fontId="26" fillId="0" borderId="1" xfId="1" applyFont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horizontal="left" vertical="center"/>
      <protection locked="0"/>
    </xf>
    <xf numFmtId="0" fontId="37" fillId="0" borderId="3" xfId="0" applyFont="1" applyBorder="1" applyAlignment="1" applyProtection="1">
      <alignment horizontal="left" vertical="center"/>
      <protection locked="0"/>
    </xf>
    <xf numFmtId="0" fontId="37" fillId="0" borderId="4" xfId="0" applyFont="1" applyBorder="1" applyAlignment="1" applyProtection="1">
      <alignment horizontal="left" vertical="center"/>
      <protection locked="0"/>
    </xf>
    <xf numFmtId="0" fontId="33" fillId="5" borderId="34" xfId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right" vertical="center" wrapText="1"/>
      <protection locked="0"/>
    </xf>
    <xf numFmtId="15" fontId="2" fillId="0" borderId="52" xfId="1" applyNumberFormat="1" applyFont="1" applyFill="1" applyBorder="1" applyAlignment="1" applyProtection="1">
      <alignment horizontal="left" vertical="center" wrapText="1"/>
      <protection locked="0"/>
    </xf>
    <xf numFmtId="15" fontId="2" fillId="0" borderId="53" xfId="1" applyNumberFormat="1" applyFont="1" applyFill="1" applyBorder="1" applyAlignment="1" applyProtection="1">
      <alignment horizontal="left" vertical="center" wrapText="1"/>
      <protection locked="0"/>
    </xf>
    <xf numFmtId="15" fontId="2" fillId="0" borderId="54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29" xfId="1" applyFont="1" applyBorder="1" applyAlignment="1" applyProtection="1">
      <alignment horizontal="right" vertical="center" wrapText="1"/>
      <protection locked="0"/>
    </xf>
    <xf numFmtId="15" fontId="2" fillId="0" borderId="32" xfId="1" applyNumberFormat="1" applyFont="1" applyFill="1" applyBorder="1" applyAlignment="1" applyProtection="1">
      <alignment horizontal="left" vertical="center"/>
      <protection locked="0"/>
    </xf>
    <xf numFmtId="0" fontId="43" fillId="0" borderId="32" xfId="1" applyFont="1" applyBorder="1" applyAlignment="1" applyProtection="1">
      <alignment horizontal="left" vertical="center"/>
      <protection locked="0"/>
    </xf>
    <xf numFmtId="0" fontId="37" fillId="6" borderId="1" xfId="1" applyFont="1" applyFill="1" applyBorder="1" applyAlignment="1" applyProtection="1">
      <alignment horizontal="left" vertical="center" wrapText="1"/>
      <protection locked="0"/>
    </xf>
    <xf numFmtId="0" fontId="43" fillId="0" borderId="37" xfId="1" applyFont="1" applyBorder="1" applyAlignment="1" applyProtection="1">
      <alignment horizontal="left" vertical="center"/>
      <protection locked="0"/>
    </xf>
    <xf numFmtId="0" fontId="33" fillId="5" borderId="21" xfId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right" vertical="center"/>
      <protection locked="0"/>
    </xf>
  </cellXfs>
  <cellStyles count="17">
    <cellStyle name="Estilo 1" xfId="7"/>
    <cellStyle name="Euro" xfId="8"/>
    <cellStyle name="Hipervínculo" xfId="16" builtinId="8"/>
    <cellStyle name="Millares" xfId="2" builtinId="3"/>
    <cellStyle name="Millares [0] 2" xfId="9"/>
    <cellStyle name="Millares [0] 2 2" xfId="10"/>
    <cellStyle name="Millares 2" xfId="4"/>
    <cellStyle name="Millares 3" xfId="6"/>
    <cellStyle name="Moneda 2" xfId="5"/>
    <cellStyle name="Normal" xfId="0" builtinId="0"/>
    <cellStyle name="Normal 2" xfId="1"/>
    <cellStyle name="Normal 2 2" xfId="11"/>
    <cellStyle name="Normal 3" xfId="12"/>
    <cellStyle name="Normal 4" xfId="13"/>
    <cellStyle name="Notas 2" xfId="14"/>
    <cellStyle name="Porcentaje 2" xfId="3"/>
    <cellStyle name="Porcentual 2" xfId="15"/>
  </cellStyles>
  <dxfs count="51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protection locked="0" hidden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alignment vertical="center" readingOrder="0"/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-* #,##0_-;\-* #,##0_-;_-* &quot;-&quot;??_-;_-@_-"/>
    </dxf>
    <dxf>
      <font>
        <color theme="0" tint="-0.24994659260841701"/>
      </font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auto="1"/>
      </font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  <horizontal/>
      </border>
    </dxf>
    <dxf>
      <font>
        <b/>
        <i val="0"/>
      </font>
    </dxf>
    <dxf>
      <font>
        <color theme="3"/>
      </font>
    </dxf>
  </dxfs>
  <tableStyles count="2" defaultTableStyle="TableStyleMedium9" defaultPivotStyle="PivotStyleMedium2">
    <tableStyle name="Estilo de tabla dinámica 1" table="0" count="2">
      <tableStyleElement type="wholeTable" dxfId="50"/>
      <tableStyleElement type="headerRow" dxfId="49"/>
    </tableStyle>
    <tableStyle name="reemgtos" table="0" count="13">
      <tableStyleElement type="wholeTable" dxfId="48"/>
      <tableStyleElement type="headerRow" dxfId="47"/>
      <tableStyleElement type="totalRow" dxfId="46"/>
      <tableStyleElement type="firstRowStripe" dxfId="45"/>
      <tableStyleElement type="firstColumnStripe" dxfId="44"/>
      <tableStyleElement type="firstHeaderCell" dxfId="43"/>
      <tableStyleElement type="firstSubtotalRow" dxfId="42"/>
      <tableStyleElement type="secondSubtotalRow" dxfId="41"/>
      <tableStyleElement type="firstColumnSubheading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</tableStyles>
  <colors>
    <mruColors>
      <color rgb="FFE1E6ED"/>
      <color rgb="FF134B5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50</xdr:row>
      <xdr:rowOff>47625</xdr:rowOff>
    </xdr:from>
    <xdr:to>
      <xdr:col>9</xdr:col>
      <xdr:colOff>1265</xdr:colOff>
      <xdr:row>54</xdr:row>
      <xdr:rowOff>9525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6040F6D9-2FEC-4D60-9556-CC9D4E2F6515}"/>
            </a:ext>
          </a:extLst>
        </xdr:cNvPr>
        <xdr:cNvSpPr/>
      </xdr:nvSpPr>
      <xdr:spPr>
        <a:xfrm>
          <a:off x="5334000" y="11391900"/>
          <a:ext cx="2296790" cy="800100"/>
        </a:xfrm>
        <a:prstGeom prst="rect">
          <a:avLst/>
        </a:prstGeom>
        <a:solidFill>
          <a:schemeClr val="accent1">
            <a:lumMod val="7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238125</xdr:colOff>
      <xdr:row>50</xdr:row>
      <xdr:rowOff>80800</xdr:rowOff>
    </xdr:from>
    <xdr:to>
      <xdr:col>8</xdr:col>
      <xdr:colOff>2102021</xdr:colOff>
      <xdr:row>53</xdr:row>
      <xdr:rowOff>100178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2518A59-D5E0-48A7-8845-8E773160C659}"/>
            </a:ext>
          </a:extLst>
        </xdr:cNvPr>
        <xdr:cNvSpPr txBox="1"/>
      </xdr:nvSpPr>
      <xdr:spPr>
        <a:xfrm>
          <a:off x="5353050" y="11425075"/>
          <a:ext cx="1863896" cy="733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NOTA: </a:t>
          </a:r>
          <a:r>
            <a:rPr lang="es-CL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Para actualizar la tabla RESUMEN, hacer</a:t>
          </a:r>
          <a:r>
            <a:rPr lang="es-CL" sz="9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clic derecho en la tabla mencionada y luego clic en</a:t>
          </a:r>
          <a:endParaRPr lang="es-CL" sz="900">
            <a:solidFill>
              <a:schemeClr val="bg1"/>
            </a:solidFill>
            <a:effectLst/>
          </a:endParaRPr>
        </a:p>
        <a:p>
          <a:endParaRPr lang="es-CL" sz="1100"/>
        </a:p>
      </xdr:txBody>
    </xdr:sp>
    <xdr:clientData/>
  </xdr:twoCellAnchor>
  <xdr:twoCellAnchor editAs="oneCell">
    <xdr:from>
      <xdr:col>8</xdr:col>
      <xdr:colOff>2015927</xdr:colOff>
      <xdr:row>50</xdr:row>
      <xdr:rowOff>121355</xdr:rowOff>
    </xdr:from>
    <xdr:to>
      <xdr:col>8</xdr:col>
      <xdr:colOff>2465214</xdr:colOff>
      <xdr:row>53</xdr:row>
      <xdr:rowOff>28577</xdr:rowOff>
    </xdr:to>
    <xdr:pic>
      <xdr:nvPicPr>
        <xdr:cNvPr id="8" name="Imagen 7" descr="Free clic derecho del mouse PNG with Transparent Background">
          <a:extLst>
            <a:ext uri="{FF2B5EF4-FFF2-40B4-BE49-F238E27FC236}">
              <a16:creationId xmlns:a16="http://schemas.microsoft.com/office/drawing/2014/main" id="{EFF84AC8-D708-4E65-8F79-A03C70A7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0852" y="11465630"/>
          <a:ext cx="449287" cy="621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363400</xdr:colOff>
      <xdr:row>52</xdr:row>
      <xdr:rowOff>183932</xdr:rowOff>
    </xdr:from>
    <xdr:to>
      <xdr:col>8</xdr:col>
      <xdr:colOff>1096733</xdr:colOff>
      <xdr:row>53</xdr:row>
      <xdr:rowOff>60087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F027164-3115-4D98-9E8C-B25E2B0E9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8325" y="11947307"/>
          <a:ext cx="733333" cy="1714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a Garavagno" refreshedDate="44208.547741782408" createdVersion="4" refreshedVersion="6" minRefreshableVersion="3" recordCount="35">
  <cacheSource type="worksheet">
    <worksheetSource ref="N13:O48" sheet="Rendición"/>
  </cacheSource>
  <cacheFields count="2">
    <cacheField name="Flexfield" numFmtId="0">
      <sharedItems count="96">
        <s v=""/>
        <b v="0" u="1"/>
        <s v="41104201-2821-002-81" u="1"/>
        <s v="41104301-2821-002-81" u="1"/>
        <s v="41104303-2821-002-81" u="1"/>
        <s v="41104401-2821-002-81" u="1"/>
        <s v="41104407-2821-002-81" u="1"/>
        <s v="41105102-2821-002-81" u="1"/>
        <s v="41104207-3514-911-81" u="1"/>
        <s v="41104408-3514-911-81" u="1"/>
        <s v="41104601-3514-911-81" u="1"/>
        <s v="41105203-3514-911-81" u="1"/>
        <s v="41104208-3522-001-81" u="1"/>
        <s v="41104208-0-0-0" u="1"/>
        <s v="12201001-3512-000-81" u="1"/>
        <s v="41104207--000-" u="1"/>
        <s v="41104202-2842-001-41" u="1"/>
        <s v="41104701-2842-001-41" u="1"/>
        <s v="41104802-2842-001-41" u="1"/>
        <s v="41105102-2842-001-41" u="1"/>
        <s v="41105404-2842-001-41" u="1"/>
        <s v="41104701-2821-001-81" u="1"/>
        <s v="41105102-2842-005-81" u="1"/>
        <s v="41104208-3518-001-81" u="1"/>
        <s v="41105102--000-" u="1"/>
        <s v="-2811-001-81" u="1"/>
        <s v="12108001-2830-004-81" u="1"/>
        <s v="49101906-3512-000-81" u="1"/>
        <s v="-2825-002-81" u="1"/>
        <s v="12104001-2821-002-41" u="1"/>
        <s v="42107107-3512-000-81" u="1"/>
        <s v="-2825-001-81" u="1"/>
        <s v="49101906-3531-000-41" u="1"/>
        <s v="42107107-0-0-0" u="1"/>
        <s v="12206002-2842-160-81" u="1"/>
        <s v="41104207-2811-001-81" u="1"/>
        <s v="41104701-2811-001-81" u="1"/>
        <s v="41105103-2811-001-81" u="1"/>
        <s v="41105305-2811-001-81" u="1"/>
        <s v="N/A-3512-000-81" u="1"/>
        <s v="41104208-3512-000-81" u="1"/>
        <s v="41104305-3512-000-81" u="1"/>
        <s v="41104902-3512-000-81" u="1"/>
        <s v="41104903-3512-000-81" u="1"/>
        <s v="41105101-3512-000-81" u="1"/>
        <s v="41105102-3512-000-81" u="1"/>
        <s v="41109501-3512-000-81" u="1"/>
        <s v="41105102-2825-003-41" u="1"/>
        <s v="12104005-2825-002-81" u="1"/>
        <s v="12201001-2825-002-81" u="1"/>
        <s v="12206002-2825-002-81" u="1"/>
        <s v="41105103--000-" u="1"/>
        <s v="41104305-3531-000-41" u="1"/>
        <s v="41105103-3531-000-41" u="1"/>
        <s v="41104701--000-" u="1"/>
        <s v="12104001-2828-000-81" u="1"/>
        <s v="12201001-2842-001-21" u="1"/>
        <s v="42107107-3518-1-81" u="1"/>
        <s v="49101906-0-0-0" u="1"/>
        <s v="12104001-2821-002-81" u="1"/>
        <s v="12201001-3514-911-81" u="1"/>
        <s v="41104207-2821-002-41" u="1"/>
        <s v="41104801-3511-850-81" u="1"/>
        <s v="41104802-3511-850-81" u="1"/>
        <s v="41104803-3511-850-81" u="1"/>
        <s v="42107107-2825-002-81" u="1"/>
        <s v="41104305-0-0-0" u="1"/>
        <s v="41104208-3518-1-81" u="1"/>
        <s v="41109501-3531-000-81" u="1"/>
        <s v="41104202-2825-002-81" u="1"/>
        <s v="41104203-2825-002-81" u="1"/>
        <s v="41104206-2825-002-81" u="1"/>
        <s v="41104207-2825-002-81" u="1"/>
        <s v="41104208-2825-002-81" u="1"/>
        <s v="41104302-2825-002-81" u="1"/>
        <s v="41104406-2825-002-81" u="1"/>
        <s v="41104701-2825-002-81" u="1"/>
        <s v="41104803-2825-002-81" u="1"/>
        <s v="41105102-2825-002-81" u="1"/>
        <s v="41105305-2825-002-81" u="1"/>
        <s v="41105401-2825-002-81" u="1"/>
        <s v="41105404-2825-002-81" u="1"/>
        <s v="41107101-2825-002-81" u="1"/>
        <s v="41107102-2825-002-81" u="1"/>
        <s v="41104203-2828-000-81" u="1"/>
        <s v="41104208-2828-000-81" u="1"/>
        <s v="41104602-2828-000-81" u="1"/>
        <s v="41104701-2828-000-81" u="1"/>
        <s v="41107101-2828-000-81" u="1"/>
        <s v="42107107-3522-001-81" u="1"/>
        <s v="41104101-2842-001-21" u="1"/>
        <s v="41104701-2842-001-21" u="1"/>
        <s v="41107102-2842-001-21" u="1"/>
        <s v="-0-000-0" u="1"/>
        <s v="41104701-2825-001-81" u="1"/>
        <s v="42107107-3518-001-81" u="1"/>
      </sharedItems>
    </cacheField>
    <cacheField name="Mon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Anticipo" cacheId="82" applyNumberFormats="0" applyBorderFormats="0" applyFontFormats="0" applyPatternFormats="0" applyAlignmentFormats="0" applyWidthHeightFormats="1" dataCaption="Valores" showMissing="0" updatedVersion="6" minRefreshableVersion="3" itemPrintTitles="1" mergeItem="1" createdVersion="4" indent="0" outline="1" outlineData="1" multipleFieldFilters="0" rowHeaderCaption="Código Flexfield">
  <location ref="K57:L59" firstHeaderRow="1" firstDataRow="1" firstDataCol="1"/>
  <pivotFields count="2">
    <pivotField axis="axisRow" showAll="0" sortType="descending">
      <items count="97">
        <item m="1" x="1"/>
        <item m="1" x="39"/>
        <item m="1" x="32"/>
        <item m="1" x="27"/>
        <item m="1" x="58"/>
        <item m="1" x="89"/>
        <item m="1" x="57"/>
        <item m="1" x="95"/>
        <item m="1" x="30"/>
        <item m="1" x="65"/>
        <item m="1" x="33"/>
        <item m="1" x="68"/>
        <item m="1" x="46"/>
        <item m="1" x="92"/>
        <item m="1" x="83"/>
        <item m="1" x="88"/>
        <item m="1" x="82"/>
        <item m="1" x="20"/>
        <item m="1" x="81"/>
        <item m="1" x="80"/>
        <item m="1" x="79"/>
        <item m="1" x="38"/>
        <item m="1" x="11"/>
        <item m="1" x="53"/>
        <item m="1" x="37"/>
        <item m="1" x="51"/>
        <item m="1" x="45"/>
        <item m="1" x="22"/>
        <item m="1" x="19"/>
        <item m="1" x="47"/>
        <item m="1" x="78"/>
        <item m="1" x="7"/>
        <item m="1" x="24"/>
        <item m="1" x="44"/>
        <item m="1" x="43"/>
        <item m="1" x="42"/>
        <item m="1" x="64"/>
        <item m="1" x="77"/>
        <item m="1" x="63"/>
        <item m="1" x="18"/>
        <item m="1" x="62"/>
        <item m="1" x="17"/>
        <item m="1" x="91"/>
        <item m="1" x="87"/>
        <item m="1" x="76"/>
        <item m="1" x="94"/>
        <item m="1" x="21"/>
        <item m="1" x="36"/>
        <item m="1" x="54"/>
        <item m="1" x="86"/>
        <item m="1" x="10"/>
        <item m="1" x="9"/>
        <item m="1" x="6"/>
        <item m="1" x="75"/>
        <item m="1" x="5"/>
        <item m="1" x="52"/>
        <item m="1" x="41"/>
        <item m="1" x="66"/>
        <item m="1" x="4"/>
        <item m="1" x="74"/>
        <item m="1" x="3"/>
        <item m="1" x="12"/>
        <item m="1" x="67"/>
        <item m="1" x="23"/>
        <item m="1" x="40"/>
        <item m="1" x="85"/>
        <item m="1" x="73"/>
        <item m="1" x="13"/>
        <item m="1" x="8"/>
        <item m="1" x="72"/>
        <item m="1" x="61"/>
        <item m="1" x="35"/>
        <item m="1" x="15"/>
        <item m="1" x="71"/>
        <item m="1" x="84"/>
        <item m="1" x="70"/>
        <item m="1" x="16"/>
        <item m="1" x="69"/>
        <item m="1" x="2"/>
        <item m="1" x="90"/>
        <item m="1" x="28"/>
        <item m="1" x="31"/>
        <item m="1" x="25"/>
        <item m="1" x="34"/>
        <item m="1" x="50"/>
        <item m="1" x="60"/>
        <item m="1" x="14"/>
        <item m="1" x="56"/>
        <item m="1" x="49"/>
        <item m="1" x="26"/>
        <item m="1" x="48"/>
        <item m="1" x="55"/>
        <item m="1" x="59"/>
        <item m="1" x="29"/>
        <item m="1" x="93"/>
        <item x="0"/>
        <item t="default"/>
      </items>
    </pivotField>
    <pivotField dataField="1" numFmtId="166" showAll="0"/>
  </pivotFields>
  <rowFields count="1">
    <field x="0"/>
  </rowFields>
  <rowItems count="2">
    <i>
      <x v="95"/>
    </i>
    <i t="grand">
      <x/>
    </i>
  </rowItems>
  <colItems count="1">
    <i/>
  </colItems>
  <dataFields count="1">
    <dataField name="Total" fld="1" baseField="0" baseItem="0" numFmtId="166"/>
  </dataFields>
  <formats count="35">
    <format dxfId="34">
      <pivotArea outline="0" collapsedLevelsAreSubtotals="1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field="0" type="button" dataOnly="0" labelOnly="1" outline="0" axis="axisRow" fieldPosition="0"/>
    </format>
    <format dxfId="31">
      <pivotArea dataOnly="0" labelOnly="1" outline="0" axis="axisValues" fieldPosition="0"/>
    </format>
    <format dxfId="30">
      <pivotArea field="0" type="button" dataOnly="0" labelOnly="1" outline="0" axis="axisRow" fieldPosition="0"/>
    </format>
    <format dxfId="29">
      <pivotArea dataOnly="0" labelOnly="1" outline="0" axis="axisValues" fieldPosition="0"/>
    </format>
    <format dxfId="28">
      <pivotArea grandRow="1"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outline="0" axis="axisValues" fieldPosition="0"/>
    </format>
    <format dxfId="25">
      <pivotArea outline="0" collapsedLevelsAreSubtotals="1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Row="1" outline="0" fieldPosition="0"/>
    </format>
    <format dxfId="10">
      <pivotArea dataOnly="0" labelOnly="1" outline="0" axis="axisValues" fieldPosition="0"/>
    </format>
    <format dxfId="9">
      <pivotArea field="0" type="button" dataOnly="0" labelOnly="1" outline="0" axis="axisRow" fieldPosition="0"/>
    </format>
    <format dxfId="8">
      <pivotArea dataOnly="0" labelOnly="1" outline="0" axis="axisValues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reemgtos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V43"/>
  <sheetViews>
    <sheetView showGridLines="0" showZeros="0" tabSelected="1" zoomScaleNormal="100" workbookViewId="0">
      <selection activeCell="E10" sqref="E10:F10"/>
    </sheetView>
  </sheetViews>
  <sheetFormatPr baseColWidth="10" defaultColWidth="0" defaultRowHeight="12.75" zeroHeight="1" x14ac:dyDescent="0.2"/>
  <cols>
    <col min="1" max="1" width="3" style="33" customWidth="1"/>
    <col min="2" max="2" width="11.140625" style="33" customWidth="1"/>
    <col min="3" max="3" width="5.28515625" style="33" customWidth="1"/>
    <col min="4" max="6" width="14.7109375" style="33" customWidth="1"/>
    <col min="7" max="7" width="14" style="33" customWidth="1"/>
    <col min="8" max="8" width="11.85546875" style="33" customWidth="1"/>
    <col min="9" max="9" width="12.85546875" style="33" customWidth="1"/>
    <col min="10" max="12" width="11.140625" style="33" customWidth="1"/>
    <col min="13" max="13" width="3" style="33" customWidth="1"/>
    <col min="14" max="22" width="0" style="33" hidden="1" customWidth="1"/>
    <col min="23" max="16384" width="11.5703125" style="33" hidden="1"/>
  </cols>
  <sheetData>
    <row r="1" spans="2:20" s="9" customFormat="1" ht="111" customHeight="1" x14ac:dyDescent="0.3">
      <c r="B1" s="239" t="s">
        <v>65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3"/>
      <c r="N1" s="5"/>
      <c r="O1" s="8"/>
      <c r="S1" s="24"/>
      <c r="T1" s="25"/>
    </row>
    <row r="2" spans="2:20" s="9" customFormat="1" ht="14.25" customHeight="1" x14ac:dyDescent="0.25">
      <c r="B2" s="37"/>
      <c r="C2" s="38"/>
      <c r="D2" s="38"/>
      <c r="E2" s="38"/>
      <c r="F2" s="38"/>
      <c r="G2" s="38"/>
      <c r="H2" s="38"/>
      <c r="I2" s="38"/>
      <c r="J2" s="38"/>
      <c r="K2" s="38"/>
      <c r="L2" s="37"/>
      <c r="M2" s="1"/>
      <c r="N2" s="4"/>
      <c r="O2" s="10"/>
      <c r="S2" s="24"/>
      <c r="T2" s="25"/>
    </row>
    <row r="3" spans="2:20" s="9" customFormat="1" ht="15.75" x14ac:dyDescent="0.25">
      <c r="B3" s="37"/>
      <c r="C3" s="37"/>
      <c r="D3" s="37"/>
      <c r="E3" s="37"/>
      <c r="F3" s="39"/>
      <c r="G3" s="39"/>
      <c r="I3" s="40"/>
      <c r="J3" s="180" t="s">
        <v>66</v>
      </c>
      <c r="K3" s="241"/>
      <c r="L3" s="242"/>
      <c r="M3" s="17"/>
      <c r="N3" s="6"/>
      <c r="O3" s="11"/>
      <c r="S3" s="24"/>
      <c r="T3" s="25"/>
    </row>
    <row r="4" spans="2:20" s="9" customFormat="1" ht="22.15" customHeight="1" x14ac:dyDescent="0.25">
      <c r="B4" s="41"/>
      <c r="C4" s="41"/>
      <c r="D4" s="40"/>
      <c r="E4" s="40"/>
      <c r="F4" s="42"/>
      <c r="G4" s="42"/>
      <c r="H4" s="47"/>
      <c r="I4" s="42"/>
      <c r="J4" s="42"/>
      <c r="K4" s="243" t="s">
        <v>1</v>
      </c>
      <c r="L4" s="244"/>
      <c r="M4" s="17"/>
      <c r="N4" s="26"/>
      <c r="O4" s="27"/>
      <c r="S4" s="24"/>
      <c r="T4" s="25"/>
    </row>
    <row r="5" spans="2:20" s="13" customFormat="1" ht="19.149999999999999" customHeight="1" x14ac:dyDescent="0.25">
      <c r="B5" s="212" t="s">
        <v>18</v>
      </c>
      <c r="C5" s="212"/>
      <c r="D5" s="213"/>
      <c r="E5" s="214"/>
      <c r="F5" s="214"/>
      <c r="G5" s="215"/>
      <c r="H5" s="187" t="s">
        <v>189</v>
      </c>
      <c r="I5" s="245"/>
      <c r="J5" s="246"/>
      <c r="K5" s="194" t="s">
        <v>6</v>
      </c>
      <c r="L5" s="57"/>
      <c r="M5" s="17"/>
      <c r="N5" s="7"/>
      <c r="O5" s="12"/>
      <c r="S5" s="28"/>
      <c r="T5" s="29"/>
    </row>
    <row r="6" spans="2:20" s="15" customFormat="1" ht="9.75" customHeight="1" x14ac:dyDescent="0.25">
      <c r="B6" s="43"/>
      <c r="C6" s="43"/>
      <c r="D6" s="53"/>
      <c r="E6" s="53"/>
      <c r="F6" s="53"/>
      <c r="G6" s="53"/>
      <c r="H6" s="54"/>
      <c r="I6" s="54"/>
      <c r="J6" s="54"/>
      <c r="K6" s="55"/>
      <c r="L6" s="56"/>
      <c r="M6" s="17"/>
      <c r="N6" s="2"/>
      <c r="O6" s="14"/>
      <c r="S6" s="30"/>
      <c r="T6" s="31"/>
    </row>
    <row r="7" spans="2:20" s="15" customFormat="1" ht="46.9" customHeight="1" x14ac:dyDescent="0.25">
      <c r="B7" s="211" t="s">
        <v>51</v>
      </c>
      <c r="C7" s="212"/>
      <c r="D7" s="213"/>
      <c r="E7" s="214"/>
      <c r="F7" s="214"/>
      <c r="G7" s="214"/>
      <c r="H7" s="214"/>
      <c r="I7" s="214"/>
      <c r="J7" s="214"/>
      <c r="K7" s="214"/>
      <c r="L7" s="215"/>
      <c r="M7" s="17"/>
      <c r="N7" s="3"/>
      <c r="O7" s="16"/>
      <c r="S7" s="30"/>
      <c r="T7" s="31"/>
    </row>
    <row r="8" spans="2:20" ht="9.75" customHeight="1" x14ac:dyDescent="0.2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20" ht="15.75" customHeight="1" x14ac:dyDescent="0.2">
      <c r="B9" s="211" t="s">
        <v>52</v>
      </c>
      <c r="C9" s="207"/>
      <c r="D9" s="50" t="s">
        <v>20</v>
      </c>
      <c r="E9" s="49" t="s">
        <v>21</v>
      </c>
      <c r="F9" s="51" t="s">
        <v>0</v>
      </c>
      <c r="G9" s="206" t="s">
        <v>188</v>
      </c>
      <c r="H9" s="207"/>
      <c r="I9" s="216"/>
      <c r="J9" s="217"/>
      <c r="K9" s="186" t="s">
        <v>54</v>
      </c>
      <c r="L9" s="57"/>
    </row>
    <row r="10" spans="2:20" ht="18" customHeight="1" x14ac:dyDescent="0.2">
      <c r="B10" s="211"/>
      <c r="C10" s="207"/>
      <c r="D10" s="173"/>
      <c r="E10" s="171"/>
      <c r="F10" s="170"/>
      <c r="G10" s="189" t="str">
        <f>TEXT($E$10,"000")</f>
        <v>000</v>
      </c>
      <c r="H10" s="44"/>
      <c r="I10" s="44"/>
      <c r="J10" s="44"/>
      <c r="K10" s="44"/>
      <c r="L10" s="44"/>
    </row>
    <row r="11" spans="2:20" x14ac:dyDescent="0.2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2:20" x14ac:dyDescent="0.2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2:20" x14ac:dyDescent="0.2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2:20" ht="18.600000000000001" customHeight="1" x14ac:dyDescent="0.2">
      <c r="B14" s="234" t="s">
        <v>61</v>
      </c>
      <c r="C14" s="235"/>
      <c r="D14" s="235"/>
      <c r="E14" s="235"/>
      <c r="F14" s="236"/>
      <c r="G14" s="237" t="s">
        <v>68</v>
      </c>
      <c r="H14" s="238"/>
      <c r="I14" s="238"/>
      <c r="J14" s="238"/>
      <c r="K14" s="238"/>
      <c r="L14" s="238"/>
    </row>
    <row r="15" spans="2:20" x14ac:dyDescent="0.2">
      <c r="B15" s="249" t="s">
        <v>55</v>
      </c>
      <c r="C15" s="250"/>
      <c r="D15" s="250"/>
      <c r="E15" s="255" t="s">
        <v>67</v>
      </c>
      <c r="F15" s="256"/>
      <c r="G15" s="65"/>
      <c r="H15" s="66"/>
      <c r="I15" s="66"/>
      <c r="J15" s="67"/>
      <c r="K15" s="67"/>
      <c r="L15" s="68"/>
    </row>
    <row r="16" spans="2:20" ht="14.45" customHeight="1" x14ac:dyDescent="0.2">
      <c r="B16" s="221"/>
      <c r="C16" s="222"/>
      <c r="D16" s="222"/>
      <c r="E16" s="225"/>
      <c r="F16" s="226"/>
      <c r="G16" s="69" t="s">
        <v>62</v>
      </c>
      <c r="H16" s="218" t="str">
        <f>IF($I$9&gt;1,(CONCATENATE("01-11105005-",$D$10,"-",$G$10,"-",$F$10)),"")</f>
        <v/>
      </c>
      <c r="I16" s="219"/>
      <c r="J16" s="59"/>
      <c r="K16" s="59"/>
      <c r="L16" s="64"/>
    </row>
    <row r="17" spans="2:14" ht="14.25" customHeight="1" x14ac:dyDescent="0.2">
      <c r="B17" s="221"/>
      <c r="C17" s="222"/>
      <c r="D17" s="222"/>
      <c r="E17" s="225"/>
      <c r="F17" s="226"/>
      <c r="G17" s="69" t="s">
        <v>53</v>
      </c>
      <c r="H17" s="220">
        <f>+I9</f>
        <v>0</v>
      </c>
      <c r="I17" s="220"/>
      <c r="J17" s="59"/>
      <c r="K17" s="59"/>
      <c r="L17" s="64"/>
    </row>
    <row r="18" spans="2:14" ht="14.25" x14ac:dyDescent="0.2">
      <c r="B18" s="221"/>
      <c r="C18" s="222"/>
      <c r="D18" s="222"/>
      <c r="E18" s="225"/>
      <c r="F18" s="226"/>
      <c r="G18" s="69" t="s">
        <v>54</v>
      </c>
      <c r="H18" s="251">
        <f>+L9</f>
        <v>0</v>
      </c>
      <c r="I18" s="251"/>
      <c r="J18" s="59"/>
      <c r="K18" s="59"/>
      <c r="L18" s="64"/>
    </row>
    <row r="19" spans="2:14" ht="14.25" x14ac:dyDescent="0.2">
      <c r="B19" s="223"/>
      <c r="C19" s="224"/>
      <c r="D19" s="224"/>
      <c r="E19" s="227"/>
      <c r="F19" s="228"/>
      <c r="G19" s="70"/>
      <c r="H19" s="62"/>
      <c r="I19" s="62"/>
      <c r="J19" s="71"/>
      <c r="K19" s="71"/>
      <c r="L19" s="72"/>
    </row>
    <row r="20" spans="2:14" ht="14.25" customHeight="1" x14ac:dyDescent="0.2">
      <c r="B20" s="252" t="s">
        <v>7</v>
      </c>
      <c r="C20" s="253"/>
      <c r="D20" s="254"/>
      <c r="E20" s="252" t="s">
        <v>7</v>
      </c>
      <c r="F20" s="254"/>
      <c r="G20" s="45"/>
      <c r="H20" s="59"/>
      <c r="I20" s="48"/>
      <c r="J20" s="231" t="s">
        <v>7</v>
      </c>
      <c r="K20" s="232"/>
      <c r="L20" s="233"/>
    </row>
    <row r="21" spans="2:14" ht="6.75" customHeight="1" x14ac:dyDescent="0.2">
      <c r="B21" s="52"/>
      <c r="C21" s="48"/>
      <c r="D21" s="48"/>
      <c r="E21" s="48"/>
      <c r="F21" s="58"/>
      <c r="G21" s="59"/>
      <c r="H21" s="59"/>
      <c r="I21" s="59"/>
      <c r="J21" s="60"/>
      <c r="K21" s="60"/>
      <c r="L21" s="60"/>
      <c r="M21" s="35"/>
    </row>
    <row r="22" spans="2:14" ht="15.75" thickBot="1" x14ac:dyDescent="0.25">
      <c r="B22" s="229" t="s">
        <v>5</v>
      </c>
      <c r="C22" s="230"/>
      <c r="D22" s="247"/>
      <c r="E22" s="247"/>
      <c r="F22" s="248"/>
      <c r="G22" s="45"/>
      <c r="H22" s="45"/>
      <c r="I22" s="45"/>
      <c r="J22" s="45"/>
      <c r="K22" s="45"/>
      <c r="L22" s="45"/>
      <c r="M22" s="35"/>
      <c r="N22" s="32"/>
    </row>
    <row r="23" spans="2:14" ht="15" x14ac:dyDescent="0.2">
      <c r="B23" s="229" t="s">
        <v>6</v>
      </c>
      <c r="C23" s="230"/>
      <c r="D23" s="247"/>
      <c r="E23" s="247"/>
      <c r="F23" s="248"/>
      <c r="G23" s="45"/>
      <c r="H23" s="45"/>
      <c r="I23" s="45"/>
      <c r="J23" s="45"/>
      <c r="K23" s="45"/>
      <c r="L23" s="45"/>
      <c r="M23" s="35"/>
      <c r="N23" s="36"/>
    </row>
    <row r="24" spans="2:14" ht="15" x14ac:dyDescent="0.2">
      <c r="B24" s="229" t="s">
        <v>69</v>
      </c>
      <c r="C24" s="230"/>
      <c r="D24" s="208"/>
      <c r="E24" s="209"/>
      <c r="F24" s="210"/>
      <c r="G24" s="45"/>
      <c r="H24" s="45"/>
      <c r="I24" s="45"/>
      <c r="J24" s="45"/>
      <c r="K24" s="45"/>
      <c r="L24" s="45"/>
      <c r="M24" s="35"/>
      <c r="N24" s="36"/>
    </row>
    <row r="25" spans="2:14" ht="6.75" customHeight="1" x14ac:dyDescent="0.2">
      <c r="B25" s="61"/>
      <c r="C25" s="62"/>
      <c r="D25" s="62"/>
      <c r="E25" s="62"/>
      <c r="F25" s="63"/>
      <c r="G25" s="45"/>
      <c r="H25" s="45"/>
      <c r="I25" s="45"/>
      <c r="J25" s="45"/>
      <c r="K25" s="45"/>
      <c r="L25" s="45"/>
      <c r="M25" s="35"/>
      <c r="N25" s="36"/>
    </row>
    <row r="26" spans="2:14" x14ac:dyDescent="0.2">
      <c r="B26" s="44"/>
      <c r="C26" s="44"/>
      <c r="D26" s="44"/>
      <c r="E26" s="44"/>
      <c r="F26" s="44"/>
      <c r="G26" s="45"/>
      <c r="H26" s="45"/>
      <c r="I26" s="45"/>
      <c r="J26" s="45"/>
      <c r="K26" s="45"/>
      <c r="L26" s="45"/>
    </row>
    <row r="27" spans="2:14" x14ac:dyDescent="0.2"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2:14" x14ac:dyDescent="0.2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2:14" hidden="1" x14ac:dyDescent="0.2"/>
    <row r="30" spans="2:14" hidden="1" x14ac:dyDescent="0.2"/>
    <row r="31" spans="2:14" hidden="1" x14ac:dyDescent="0.2"/>
    <row r="32" spans="2:14" hidden="1" x14ac:dyDescent="0.2"/>
    <row r="33" hidden="1" x14ac:dyDescent="0.2"/>
    <row r="34" hidden="1" x14ac:dyDescent="0.2"/>
    <row r="35" hidden="1" x14ac:dyDescent="0.2"/>
    <row r="36" hidden="1" x14ac:dyDescent="0.2"/>
    <row r="37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</sheetData>
  <mergeCells count="29">
    <mergeCell ref="D23:F23"/>
    <mergeCell ref="B15:D15"/>
    <mergeCell ref="H18:I18"/>
    <mergeCell ref="B20:D20"/>
    <mergeCell ref="E20:F20"/>
    <mergeCell ref="D22:F22"/>
    <mergeCell ref="E15:F15"/>
    <mergeCell ref="B1:L1"/>
    <mergeCell ref="K3:L3"/>
    <mergeCell ref="K4:L4"/>
    <mergeCell ref="B5:C5"/>
    <mergeCell ref="D5:G5"/>
    <mergeCell ref="I5:J5"/>
    <mergeCell ref="G9:H9"/>
    <mergeCell ref="D24:F24"/>
    <mergeCell ref="B7:C7"/>
    <mergeCell ref="D7:L7"/>
    <mergeCell ref="I9:J9"/>
    <mergeCell ref="H16:I16"/>
    <mergeCell ref="H17:I17"/>
    <mergeCell ref="B16:D19"/>
    <mergeCell ref="E16:F19"/>
    <mergeCell ref="B23:C23"/>
    <mergeCell ref="B24:C24"/>
    <mergeCell ref="B9:C10"/>
    <mergeCell ref="J20:L20"/>
    <mergeCell ref="B22:C22"/>
    <mergeCell ref="B14:F14"/>
    <mergeCell ref="G14:L14"/>
  </mergeCells>
  <dataValidations count="2">
    <dataValidation type="list" allowBlank="1" showInputMessage="1" showErrorMessage="1" sqref="L9">
      <formula1>"Pesos,Dólares,Euros"</formula1>
    </dataValidation>
    <dataValidation type="list" allowBlank="1" showInputMessage="1" showErrorMessage="1" sqref="F10">
      <formula1>"41,81"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Unidades!$A$2:$A$36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02"/>
  <sheetViews>
    <sheetView showGridLines="0" showZeros="0" zoomScaleNormal="100" workbookViewId="0">
      <selection activeCell="H52" sqref="H52"/>
    </sheetView>
  </sheetViews>
  <sheetFormatPr baseColWidth="10" defaultColWidth="0" defaultRowHeight="0" customHeight="1" zeroHeight="1" x14ac:dyDescent="0.2"/>
  <cols>
    <col min="1" max="1" width="2.5703125" style="34" customWidth="1"/>
    <col min="2" max="2" width="5.5703125" style="37" customWidth="1"/>
    <col min="3" max="6" width="9.28515625" style="37" customWidth="1"/>
    <col min="7" max="8" width="15.7109375" style="37" customWidth="1"/>
    <col min="9" max="9" width="37.7109375" style="37" customWidth="1"/>
    <col min="10" max="10" width="2.42578125" style="37" customWidth="1"/>
    <col min="11" max="11" width="22" style="37" bestFit="1" customWidth="1"/>
    <col min="12" max="12" width="11.5703125" style="37" bestFit="1" customWidth="1"/>
    <col min="13" max="13" width="2.5703125" style="37" customWidth="1"/>
    <col min="14" max="14" width="17.42578125" style="140" hidden="1" customWidth="1"/>
    <col min="15" max="15" width="6.140625" style="140" hidden="1" customWidth="1"/>
    <col min="16" max="16384" width="11.42578125" style="34" hidden="1"/>
  </cols>
  <sheetData>
    <row r="1" spans="1:15" s="44" customFormat="1" ht="102" customHeight="1" x14ac:dyDescent="0.25">
      <c r="B1" s="239" t="s">
        <v>107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178"/>
      <c r="N1" s="140"/>
      <c r="O1" s="140"/>
    </row>
    <row r="2" spans="1:15" s="44" customFormat="1" ht="14.25" customHeight="1" x14ac:dyDescent="0.2">
      <c r="C2" s="100"/>
      <c r="D2" s="100"/>
      <c r="E2" s="100"/>
      <c r="F2" s="100"/>
      <c r="G2" s="100"/>
      <c r="H2" s="100"/>
      <c r="I2" s="100"/>
      <c r="J2" s="100"/>
      <c r="K2" s="100"/>
      <c r="N2" s="140"/>
      <c r="O2" s="140"/>
    </row>
    <row r="3" spans="1:15" s="44" customFormat="1" ht="15" x14ac:dyDescent="0.2">
      <c r="I3" s="188" t="s">
        <v>66</v>
      </c>
      <c r="J3" s="179"/>
      <c r="K3" s="241"/>
      <c r="L3" s="242"/>
      <c r="M3" s="101"/>
      <c r="N3" s="140"/>
      <c r="O3" s="140"/>
    </row>
    <row r="4" spans="1:15" s="44" customFormat="1" ht="19.149999999999999" customHeight="1" x14ac:dyDescent="0.2">
      <c r="B4" s="45"/>
      <c r="C4" s="45"/>
      <c r="D4" s="179"/>
      <c r="E4" s="179"/>
      <c r="F4" s="179"/>
      <c r="G4" s="179"/>
      <c r="H4" s="179"/>
      <c r="I4" s="47"/>
      <c r="J4" s="47"/>
      <c r="K4" s="243" t="s">
        <v>1</v>
      </c>
      <c r="L4" s="244"/>
      <c r="M4" s="101"/>
      <c r="N4" s="140"/>
      <c r="O4" s="140"/>
    </row>
    <row r="5" spans="1:15" s="45" customFormat="1" ht="19.149999999999999" customHeight="1" x14ac:dyDescent="0.2">
      <c r="B5" s="298" t="s">
        <v>56</v>
      </c>
      <c r="C5" s="298"/>
      <c r="D5" s="295">
        <f>Solicitud!D5</f>
        <v>0</v>
      </c>
      <c r="E5" s="295"/>
      <c r="F5" s="295"/>
      <c r="G5" s="295"/>
      <c r="H5" s="295"/>
      <c r="I5" s="188" t="s">
        <v>189</v>
      </c>
      <c r="J5" s="47"/>
      <c r="K5" s="245">
        <f>Solicitud!I5</f>
        <v>0</v>
      </c>
      <c r="L5" s="246"/>
      <c r="M5" s="101"/>
      <c r="N5" s="141"/>
      <c r="O5" s="141"/>
    </row>
    <row r="6" spans="1:15" s="102" customFormat="1" ht="7.5" customHeight="1" x14ac:dyDescent="0.2">
      <c r="B6" s="103"/>
      <c r="C6" s="103"/>
      <c r="D6" s="53"/>
      <c r="E6" s="53"/>
      <c r="F6" s="53"/>
      <c r="G6" s="53"/>
      <c r="H6" s="53"/>
      <c r="I6" s="54"/>
      <c r="J6" s="54"/>
      <c r="K6" s="55"/>
      <c r="L6" s="56"/>
      <c r="M6" s="101"/>
      <c r="N6" s="142"/>
      <c r="O6" s="142"/>
    </row>
    <row r="7" spans="1:15" s="102" customFormat="1" ht="51" customHeight="1" x14ac:dyDescent="0.2">
      <c r="B7" s="288" t="s">
        <v>50</v>
      </c>
      <c r="C7" s="298"/>
      <c r="D7" s="213">
        <f>Solicitud!D7</f>
        <v>0</v>
      </c>
      <c r="E7" s="214"/>
      <c r="F7" s="214"/>
      <c r="G7" s="214"/>
      <c r="H7" s="214"/>
      <c r="I7" s="214"/>
      <c r="J7" s="214"/>
      <c r="K7" s="214"/>
      <c r="L7" s="215"/>
      <c r="M7" s="101"/>
      <c r="N7" s="142"/>
      <c r="O7" s="142"/>
    </row>
    <row r="8" spans="1:15" s="104" customFormat="1" ht="7.5" customHeight="1" thickBot="1" x14ac:dyDescent="0.25">
      <c r="B8" s="105"/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143"/>
      <c r="O8" s="143"/>
    </row>
    <row r="9" spans="1:15" s="44" customFormat="1" ht="15.75" x14ac:dyDescent="0.2">
      <c r="B9" s="288" t="s">
        <v>52</v>
      </c>
      <c r="C9" s="288"/>
      <c r="D9" s="195" t="s">
        <v>20</v>
      </c>
      <c r="E9" s="196" t="s">
        <v>21</v>
      </c>
      <c r="F9" s="197" t="s">
        <v>0</v>
      </c>
      <c r="G9" s="292" t="s">
        <v>57</v>
      </c>
      <c r="H9" s="207"/>
      <c r="I9" s="184">
        <f>Solicitud!$I$9</f>
        <v>0</v>
      </c>
      <c r="J9" s="185"/>
      <c r="K9" s="186" t="s">
        <v>54</v>
      </c>
      <c r="L9" s="109">
        <f>Solicitud!$L$9</f>
        <v>0</v>
      </c>
      <c r="N9" s="140"/>
      <c r="O9" s="140"/>
    </row>
    <row r="10" spans="1:15" s="44" customFormat="1" ht="18" customHeight="1" thickBot="1" x14ac:dyDescent="0.25">
      <c r="B10" s="288"/>
      <c r="C10" s="288"/>
      <c r="D10" s="151">
        <f>Solicitud!D10</f>
        <v>0</v>
      </c>
      <c r="E10" s="152">
        <f>Solicitud!E10</f>
        <v>0</v>
      </c>
      <c r="F10" s="153">
        <f>Solicitud!F10</f>
        <v>0</v>
      </c>
      <c r="G10" s="182"/>
      <c r="H10" s="110"/>
      <c r="N10" s="140"/>
      <c r="O10" s="140"/>
    </row>
    <row r="11" spans="1:15" s="78" customFormat="1" ht="15.75" thickBot="1" x14ac:dyDescent="0.25">
      <c r="B11" s="79"/>
      <c r="C11" s="79"/>
      <c r="D11" s="79"/>
      <c r="E11" s="79"/>
      <c r="F11" s="79"/>
      <c r="G11" s="79"/>
      <c r="H11" s="111"/>
      <c r="I11" s="102"/>
      <c r="J11" s="111"/>
      <c r="K11" s="111"/>
      <c r="L11" s="111"/>
      <c r="M11" s="76"/>
      <c r="N11" s="142"/>
      <c r="O11" s="142"/>
    </row>
    <row r="12" spans="1:15" s="77" customFormat="1" ht="21.6" customHeight="1" thickBot="1" x14ac:dyDescent="0.25">
      <c r="B12" s="198"/>
      <c r="C12" s="259" t="s">
        <v>29</v>
      </c>
      <c r="D12" s="297"/>
      <c r="E12" s="297"/>
      <c r="F12" s="297"/>
      <c r="G12" s="297"/>
      <c r="H12" s="260"/>
      <c r="I12" s="83"/>
      <c r="J12" s="83"/>
      <c r="K12" s="83"/>
      <c r="L12" s="83"/>
      <c r="M12" s="76"/>
      <c r="N12" s="141"/>
      <c r="O12" s="141"/>
    </row>
    <row r="13" spans="1:15" s="80" customFormat="1" ht="33.75" customHeight="1" thickBot="1" x14ac:dyDescent="0.25">
      <c r="B13" s="199" t="s">
        <v>19</v>
      </c>
      <c r="C13" s="122" t="s">
        <v>28</v>
      </c>
      <c r="D13" s="200" t="s">
        <v>2</v>
      </c>
      <c r="E13" s="287" t="s">
        <v>3</v>
      </c>
      <c r="F13" s="287"/>
      <c r="G13" s="287"/>
      <c r="H13" s="287"/>
      <c r="I13" s="287" t="s">
        <v>23</v>
      </c>
      <c r="J13" s="287"/>
      <c r="K13" s="200" t="s">
        <v>8</v>
      </c>
      <c r="L13" s="201" t="s">
        <v>22</v>
      </c>
      <c r="M13" s="76"/>
      <c r="N13" s="144" t="s">
        <v>24</v>
      </c>
      <c r="O13" s="145" t="s">
        <v>4</v>
      </c>
    </row>
    <row r="14" spans="1:15" s="83" customFormat="1" ht="15" customHeight="1" x14ac:dyDescent="0.2">
      <c r="A14" s="81">
        <v>42430</v>
      </c>
      <c r="B14" s="127">
        <v>1</v>
      </c>
      <c r="C14" s="154"/>
      <c r="D14" s="128"/>
      <c r="E14" s="289"/>
      <c r="F14" s="290"/>
      <c r="G14" s="290"/>
      <c r="H14" s="291"/>
      <c r="I14" s="296"/>
      <c r="J14" s="296"/>
      <c r="K14" s="154" t="str">
        <f>IFERROR(VLOOKUP($I14,Codificación!$A$2:$E$45,2,0),"N/A")</f>
        <v>N/A</v>
      </c>
      <c r="L14" s="129"/>
      <c r="M14" s="82"/>
      <c r="N14" s="146" t="str">
        <f>IF(L14&gt;0,(K14&amp;"-"&amp;$D$10&amp;"-"&amp;$E$10&amp;"-"&amp;$F$10),"")</f>
        <v/>
      </c>
      <c r="O14" s="147" t="str">
        <f>IF(L14&gt;0,L14,"")</f>
        <v/>
      </c>
    </row>
    <row r="15" spans="1:15" s="83" customFormat="1" ht="15" customHeight="1" x14ac:dyDescent="0.2">
      <c r="B15" s="130">
        <f>B14+1</f>
        <v>2</v>
      </c>
      <c r="C15" s="155"/>
      <c r="D15" s="126"/>
      <c r="E15" s="261"/>
      <c r="F15" s="261"/>
      <c r="G15" s="261"/>
      <c r="H15" s="261"/>
      <c r="I15" s="294"/>
      <c r="J15" s="294"/>
      <c r="K15" s="155" t="str">
        <f>IFERROR(VLOOKUP($I15,Codificación!$A$2:$E$45,2,0),"N/A")</f>
        <v>N/A</v>
      </c>
      <c r="L15" s="131"/>
      <c r="M15" s="82"/>
      <c r="N15" s="146" t="str">
        <f t="shared" ref="N15:N48" si="0">IF(L15&gt;0,(K15&amp;"-"&amp;$D$10&amp;"-"&amp;$E$10&amp;"-"&amp;$F$10),"")</f>
        <v/>
      </c>
      <c r="O15" s="147" t="str">
        <f t="shared" ref="O15:O48" si="1">IF(L15&gt;0,L15,"")</f>
        <v/>
      </c>
    </row>
    <row r="16" spans="1:15" s="83" customFormat="1" ht="15" customHeight="1" x14ac:dyDescent="0.2">
      <c r="B16" s="130">
        <f t="shared" ref="B16:B48" si="2">B15+1</f>
        <v>3</v>
      </c>
      <c r="C16" s="155"/>
      <c r="D16" s="126"/>
      <c r="E16" s="261"/>
      <c r="F16" s="261"/>
      <c r="G16" s="261"/>
      <c r="H16" s="261"/>
      <c r="I16" s="294"/>
      <c r="J16" s="294"/>
      <c r="K16" s="155" t="str">
        <f>IFERROR(VLOOKUP($I16,Codificación!$A$2:$E$45,2,0),"N/A")</f>
        <v>N/A</v>
      </c>
      <c r="L16" s="131"/>
      <c r="M16" s="82"/>
      <c r="N16" s="146" t="str">
        <f t="shared" si="0"/>
        <v/>
      </c>
      <c r="O16" s="147" t="str">
        <f t="shared" si="1"/>
        <v/>
      </c>
    </row>
    <row r="17" spans="2:15" s="83" customFormat="1" ht="15" customHeight="1" x14ac:dyDescent="0.2">
      <c r="B17" s="130">
        <f t="shared" si="2"/>
        <v>4</v>
      </c>
      <c r="C17" s="155"/>
      <c r="D17" s="126"/>
      <c r="E17" s="293"/>
      <c r="F17" s="293"/>
      <c r="G17" s="293"/>
      <c r="H17" s="293"/>
      <c r="I17" s="294"/>
      <c r="J17" s="294"/>
      <c r="K17" s="155" t="str">
        <f>IFERROR(VLOOKUP($I17,Codificación!$A$2:$E$45,2,0),"N/A")</f>
        <v>N/A</v>
      </c>
      <c r="L17" s="131"/>
      <c r="M17" s="82"/>
      <c r="N17" s="146" t="str">
        <f t="shared" si="0"/>
        <v/>
      </c>
      <c r="O17" s="147" t="str">
        <f t="shared" si="1"/>
        <v/>
      </c>
    </row>
    <row r="18" spans="2:15" s="83" customFormat="1" ht="15" customHeight="1" x14ac:dyDescent="0.2">
      <c r="B18" s="130">
        <f t="shared" si="2"/>
        <v>5</v>
      </c>
      <c r="C18" s="155"/>
      <c r="D18" s="126"/>
      <c r="E18" s="261"/>
      <c r="F18" s="261"/>
      <c r="G18" s="261"/>
      <c r="H18" s="261"/>
      <c r="I18" s="294"/>
      <c r="J18" s="294"/>
      <c r="K18" s="155" t="str">
        <f>IFERROR(VLOOKUP($I18,Codificación!$A$2:$E$45,2,0),"N/A")</f>
        <v>N/A</v>
      </c>
      <c r="L18" s="131"/>
      <c r="M18" s="82"/>
      <c r="N18" s="146" t="str">
        <f t="shared" si="0"/>
        <v/>
      </c>
      <c r="O18" s="147" t="str">
        <f t="shared" si="1"/>
        <v/>
      </c>
    </row>
    <row r="19" spans="2:15" s="83" customFormat="1" ht="15" customHeight="1" x14ac:dyDescent="0.2">
      <c r="B19" s="130">
        <f t="shared" si="2"/>
        <v>6</v>
      </c>
      <c r="C19" s="155"/>
      <c r="D19" s="126"/>
      <c r="E19" s="261"/>
      <c r="F19" s="261"/>
      <c r="G19" s="261"/>
      <c r="H19" s="261"/>
      <c r="I19" s="294"/>
      <c r="J19" s="294"/>
      <c r="K19" s="155" t="str">
        <f>IFERROR(VLOOKUP($I19,Codificación!$A$2:$E$45,2,0),"N/A")</f>
        <v>N/A</v>
      </c>
      <c r="L19" s="131"/>
      <c r="M19" s="82"/>
      <c r="N19" s="146" t="str">
        <f t="shared" si="0"/>
        <v/>
      </c>
      <c r="O19" s="147" t="str">
        <f t="shared" si="1"/>
        <v/>
      </c>
    </row>
    <row r="20" spans="2:15" s="83" customFormat="1" ht="15" customHeight="1" x14ac:dyDescent="0.2">
      <c r="B20" s="130">
        <f t="shared" si="2"/>
        <v>7</v>
      </c>
      <c r="C20" s="155"/>
      <c r="D20" s="126"/>
      <c r="E20" s="293"/>
      <c r="F20" s="293"/>
      <c r="G20" s="293"/>
      <c r="H20" s="293"/>
      <c r="I20" s="294"/>
      <c r="J20" s="294"/>
      <c r="K20" s="155" t="str">
        <f>IFERROR(VLOOKUP($I20,Codificación!$A$2:$E$45,2,0),"N/A")</f>
        <v>N/A</v>
      </c>
      <c r="L20" s="131"/>
      <c r="M20" s="82"/>
      <c r="N20" s="146" t="str">
        <f t="shared" si="0"/>
        <v/>
      </c>
      <c r="O20" s="147" t="str">
        <f t="shared" si="1"/>
        <v/>
      </c>
    </row>
    <row r="21" spans="2:15" s="83" customFormat="1" ht="15" customHeight="1" x14ac:dyDescent="0.2">
      <c r="B21" s="130">
        <f t="shared" si="2"/>
        <v>8</v>
      </c>
      <c r="C21" s="155"/>
      <c r="D21" s="126"/>
      <c r="E21" s="261"/>
      <c r="F21" s="261"/>
      <c r="G21" s="261"/>
      <c r="H21" s="261"/>
      <c r="I21" s="294"/>
      <c r="J21" s="294"/>
      <c r="K21" s="155" t="str">
        <f>IFERROR(VLOOKUP($I21,Codificación!$A$2:$E$45,2,0),"N/A")</f>
        <v>N/A</v>
      </c>
      <c r="L21" s="131"/>
      <c r="M21" s="82"/>
      <c r="N21" s="146" t="str">
        <f t="shared" si="0"/>
        <v/>
      </c>
      <c r="O21" s="147" t="str">
        <f t="shared" si="1"/>
        <v/>
      </c>
    </row>
    <row r="22" spans="2:15" s="83" customFormat="1" ht="15" customHeight="1" x14ac:dyDescent="0.2">
      <c r="B22" s="130">
        <f t="shared" si="2"/>
        <v>9</v>
      </c>
      <c r="C22" s="155"/>
      <c r="D22" s="126"/>
      <c r="E22" s="261"/>
      <c r="F22" s="261"/>
      <c r="G22" s="261"/>
      <c r="H22" s="261"/>
      <c r="I22" s="294"/>
      <c r="J22" s="294"/>
      <c r="K22" s="155" t="str">
        <f>IFERROR(VLOOKUP($I22,Codificación!$A$2:$E$45,2,0),"N/A")</f>
        <v>N/A</v>
      </c>
      <c r="L22" s="131"/>
      <c r="M22" s="82"/>
      <c r="N22" s="146" t="str">
        <f t="shared" si="0"/>
        <v/>
      </c>
      <c r="O22" s="147" t="str">
        <f t="shared" si="1"/>
        <v/>
      </c>
    </row>
    <row r="23" spans="2:15" s="83" customFormat="1" ht="15" customHeight="1" x14ac:dyDescent="0.2">
      <c r="B23" s="130">
        <f t="shared" si="2"/>
        <v>10</v>
      </c>
      <c r="C23" s="155"/>
      <c r="D23" s="126"/>
      <c r="E23" s="293"/>
      <c r="F23" s="293"/>
      <c r="G23" s="293"/>
      <c r="H23" s="293"/>
      <c r="I23" s="294"/>
      <c r="J23" s="294"/>
      <c r="K23" s="155" t="str">
        <f>IFERROR(VLOOKUP($I23,Codificación!$A$2:$E$45,2,0),"N/A")</f>
        <v>N/A</v>
      </c>
      <c r="L23" s="131"/>
      <c r="M23" s="82"/>
      <c r="N23" s="146" t="str">
        <f t="shared" si="0"/>
        <v/>
      </c>
      <c r="O23" s="147" t="str">
        <f t="shared" si="1"/>
        <v/>
      </c>
    </row>
    <row r="24" spans="2:15" s="83" customFormat="1" ht="15" customHeight="1" x14ac:dyDescent="0.2">
      <c r="B24" s="130">
        <f t="shared" si="2"/>
        <v>11</v>
      </c>
      <c r="C24" s="155"/>
      <c r="D24" s="126"/>
      <c r="E24" s="261"/>
      <c r="F24" s="261"/>
      <c r="G24" s="261"/>
      <c r="H24" s="261"/>
      <c r="I24" s="294"/>
      <c r="J24" s="294"/>
      <c r="K24" s="155" t="str">
        <f>IFERROR(VLOOKUP($I24,Codificación!$A$2:$E$45,2,0),"N/A")</f>
        <v>N/A</v>
      </c>
      <c r="L24" s="131"/>
      <c r="M24" s="82"/>
      <c r="N24" s="146" t="str">
        <f t="shared" si="0"/>
        <v/>
      </c>
      <c r="O24" s="147" t="str">
        <f t="shared" si="1"/>
        <v/>
      </c>
    </row>
    <row r="25" spans="2:15" s="83" customFormat="1" ht="15" customHeight="1" x14ac:dyDescent="0.2">
      <c r="B25" s="130">
        <f t="shared" si="2"/>
        <v>12</v>
      </c>
      <c r="C25" s="155"/>
      <c r="D25" s="126"/>
      <c r="E25" s="261"/>
      <c r="F25" s="261"/>
      <c r="G25" s="261"/>
      <c r="H25" s="261"/>
      <c r="I25" s="294"/>
      <c r="J25" s="294"/>
      <c r="K25" s="155" t="str">
        <f>IFERROR(VLOOKUP($I25,Codificación!$A$2:$E$45,2,0),"N/A")</f>
        <v>N/A</v>
      </c>
      <c r="L25" s="131"/>
      <c r="M25" s="82"/>
      <c r="N25" s="146" t="str">
        <f t="shared" si="0"/>
        <v/>
      </c>
      <c r="O25" s="147" t="str">
        <f t="shared" si="1"/>
        <v/>
      </c>
    </row>
    <row r="26" spans="2:15" s="83" customFormat="1" ht="15" customHeight="1" x14ac:dyDescent="0.2">
      <c r="B26" s="130">
        <f t="shared" si="2"/>
        <v>13</v>
      </c>
      <c r="C26" s="155"/>
      <c r="D26" s="126"/>
      <c r="E26" s="261"/>
      <c r="F26" s="261"/>
      <c r="G26" s="261"/>
      <c r="H26" s="261"/>
      <c r="I26" s="294"/>
      <c r="J26" s="294"/>
      <c r="K26" s="155" t="str">
        <f>IFERROR(VLOOKUP($I26,Codificación!$A$2:$E$45,2,0),"N/A")</f>
        <v>N/A</v>
      </c>
      <c r="L26" s="131"/>
      <c r="M26" s="82"/>
      <c r="N26" s="146" t="str">
        <f t="shared" si="0"/>
        <v/>
      </c>
      <c r="O26" s="147" t="str">
        <f t="shared" si="1"/>
        <v/>
      </c>
    </row>
    <row r="27" spans="2:15" s="83" customFormat="1" ht="15" customHeight="1" x14ac:dyDescent="0.2">
      <c r="B27" s="130">
        <f t="shared" si="2"/>
        <v>14</v>
      </c>
      <c r="C27" s="155"/>
      <c r="D27" s="126"/>
      <c r="E27" s="261"/>
      <c r="F27" s="261"/>
      <c r="G27" s="261"/>
      <c r="H27" s="261"/>
      <c r="I27" s="294"/>
      <c r="J27" s="294"/>
      <c r="K27" s="155" t="str">
        <f>IFERROR(VLOOKUP($I27,Codificación!$A$2:$E$45,2,0),"N/A")</f>
        <v>N/A</v>
      </c>
      <c r="L27" s="131"/>
      <c r="M27" s="82"/>
      <c r="N27" s="146" t="str">
        <f t="shared" si="0"/>
        <v/>
      </c>
      <c r="O27" s="147" t="str">
        <f t="shared" si="1"/>
        <v/>
      </c>
    </row>
    <row r="28" spans="2:15" s="83" customFormat="1" ht="15" customHeight="1" x14ac:dyDescent="0.2">
      <c r="B28" s="130">
        <f t="shared" si="2"/>
        <v>15</v>
      </c>
      <c r="C28" s="155"/>
      <c r="D28" s="126"/>
      <c r="E28" s="261"/>
      <c r="F28" s="261"/>
      <c r="G28" s="261"/>
      <c r="H28" s="261"/>
      <c r="I28" s="294"/>
      <c r="J28" s="294"/>
      <c r="K28" s="155" t="str">
        <f>IFERROR(VLOOKUP($I28,Codificación!$A$2:$E$45,2,0),"N/A")</f>
        <v>N/A</v>
      </c>
      <c r="L28" s="131"/>
      <c r="M28" s="82"/>
      <c r="N28" s="146" t="str">
        <f t="shared" si="0"/>
        <v/>
      </c>
      <c r="O28" s="147" t="str">
        <f t="shared" si="1"/>
        <v/>
      </c>
    </row>
    <row r="29" spans="2:15" s="83" customFormat="1" ht="15" customHeight="1" x14ac:dyDescent="0.2">
      <c r="B29" s="130">
        <f t="shared" si="2"/>
        <v>16</v>
      </c>
      <c r="C29" s="155"/>
      <c r="D29" s="126"/>
      <c r="E29" s="261"/>
      <c r="F29" s="261"/>
      <c r="G29" s="261"/>
      <c r="H29" s="261"/>
      <c r="I29" s="294"/>
      <c r="J29" s="294"/>
      <c r="K29" s="155" t="str">
        <f>IFERROR(VLOOKUP($I29,Codificación!$A$2:$E$45,2,0),"N/A")</f>
        <v>N/A</v>
      </c>
      <c r="L29" s="131"/>
      <c r="M29" s="82"/>
      <c r="N29" s="146" t="str">
        <f t="shared" si="0"/>
        <v/>
      </c>
      <c r="O29" s="147" t="str">
        <f t="shared" si="1"/>
        <v/>
      </c>
    </row>
    <row r="30" spans="2:15" s="83" customFormat="1" ht="15" customHeight="1" x14ac:dyDescent="0.2">
      <c r="B30" s="130">
        <f t="shared" si="2"/>
        <v>17</v>
      </c>
      <c r="C30" s="155"/>
      <c r="D30" s="126"/>
      <c r="E30" s="261"/>
      <c r="F30" s="261"/>
      <c r="G30" s="261"/>
      <c r="H30" s="261"/>
      <c r="I30" s="294"/>
      <c r="J30" s="294"/>
      <c r="K30" s="155" t="str">
        <f>IFERROR(VLOOKUP($I30,Codificación!$A$2:$E$45,2,0),"N/A")</f>
        <v>N/A</v>
      </c>
      <c r="L30" s="131"/>
      <c r="M30" s="82"/>
      <c r="N30" s="146" t="str">
        <f t="shared" si="0"/>
        <v/>
      </c>
      <c r="O30" s="147" t="str">
        <f t="shared" si="1"/>
        <v/>
      </c>
    </row>
    <row r="31" spans="2:15" s="83" customFormat="1" ht="15" customHeight="1" x14ac:dyDescent="0.2">
      <c r="B31" s="130">
        <f t="shared" si="2"/>
        <v>18</v>
      </c>
      <c r="C31" s="155"/>
      <c r="D31" s="126"/>
      <c r="E31" s="261"/>
      <c r="F31" s="261"/>
      <c r="G31" s="261"/>
      <c r="H31" s="261"/>
      <c r="I31" s="294"/>
      <c r="J31" s="294"/>
      <c r="K31" s="155" t="str">
        <f>IFERROR(VLOOKUP($I31,Codificación!$A$2:$E$45,2,0),"N/A")</f>
        <v>N/A</v>
      </c>
      <c r="L31" s="131"/>
      <c r="M31" s="82"/>
      <c r="N31" s="146" t="str">
        <f t="shared" si="0"/>
        <v/>
      </c>
      <c r="O31" s="147" t="str">
        <f t="shared" si="1"/>
        <v/>
      </c>
    </row>
    <row r="32" spans="2:15" s="83" customFormat="1" ht="15" customHeight="1" x14ac:dyDescent="0.2">
      <c r="B32" s="130">
        <f t="shared" si="2"/>
        <v>19</v>
      </c>
      <c r="C32" s="155"/>
      <c r="D32" s="126"/>
      <c r="E32" s="261"/>
      <c r="F32" s="261"/>
      <c r="G32" s="261"/>
      <c r="H32" s="261"/>
      <c r="I32" s="294"/>
      <c r="J32" s="294"/>
      <c r="K32" s="155" t="str">
        <f>IFERROR(VLOOKUP($I32,Codificación!$A$2:$E$45,2,0),"N/A")</f>
        <v>N/A</v>
      </c>
      <c r="L32" s="131"/>
      <c r="M32" s="82"/>
      <c r="N32" s="146" t="str">
        <f t="shared" si="0"/>
        <v/>
      </c>
      <c r="O32" s="147" t="str">
        <f t="shared" si="1"/>
        <v/>
      </c>
    </row>
    <row r="33" spans="2:15" s="83" customFormat="1" ht="15" customHeight="1" x14ac:dyDescent="0.2">
      <c r="B33" s="130">
        <f t="shared" si="2"/>
        <v>20</v>
      </c>
      <c r="C33" s="155"/>
      <c r="D33" s="126"/>
      <c r="E33" s="261"/>
      <c r="F33" s="261"/>
      <c r="G33" s="261"/>
      <c r="H33" s="261"/>
      <c r="I33" s="294"/>
      <c r="J33" s="294"/>
      <c r="K33" s="155" t="str">
        <f>IFERROR(VLOOKUP($I33,Codificación!$A$2:$E$45,2,0),"N/A")</f>
        <v>N/A</v>
      </c>
      <c r="L33" s="131"/>
      <c r="M33" s="82"/>
      <c r="N33" s="146" t="str">
        <f t="shared" si="0"/>
        <v/>
      </c>
      <c r="O33" s="147" t="str">
        <f t="shared" si="1"/>
        <v/>
      </c>
    </row>
    <row r="34" spans="2:15" s="83" customFormat="1" ht="15" customHeight="1" x14ac:dyDescent="0.2">
      <c r="B34" s="130">
        <f t="shared" si="2"/>
        <v>21</v>
      </c>
      <c r="C34" s="155"/>
      <c r="D34" s="126"/>
      <c r="E34" s="261"/>
      <c r="F34" s="261"/>
      <c r="G34" s="261"/>
      <c r="H34" s="261"/>
      <c r="I34" s="294"/>
      <c r="J34" s="294"/>
      <c r="K34" s="155" t="str">
        <f>IFERROR(VLOOKUP($I34,Codificación!$A$2:$E$45,2,0),"N/A")</f>
        <v>N/A</v>
      </c>
      <c r="L34" s="131"/>
      <c r="M34" s="82"/>
      <c r="N34" s="146" t="str">
        <f t="shared" si="0"/>
        <v/>
      </c>
      <c r="O34" s="147" t="str">
        <f t="shared" si="1"/>
        <v/>
      </c>
    </row>
    <row r="35" spans="2:15" s="83" customFormat="1" ht="15" customHeight="1" x14ac:dyDescent="0.2">
      <c r="B35" s="130">
        <f t="shared" si="2"/>
        <v>22</v>
      </c>
      <c r="C35" s="155"/>
      <c r="D35" s="126"/>
      <c r="E35" s="261"/>
      <c r="F35" s="261"/>
      <c r="G35" s="261"/>
      <c r="H35" s="261"/>
      <c r="I35" s="294"/>
      <c r="J35" s="294"/>
      <c r="K35" s="155" t="str">
        <f>IFERROR(VLOOKUP($I35,Codificación!$A$2:$E$45,2,0),"N/A")</f>
        <v>N/A</v>
      </c>
      <c r="L35" s="131"/>
      <c r="M35" s="82"/>
      <c r="N35" s="146" t="str">
        <f t="shared" si="0"/>
        <v/>
      </c>
      <c r="O35" s="147" t="str">
        <f t="shared" si="1"/>
        <v/>
      </c>
    </row>
    <row r="36" spans="2:15" s="83" customFormat="1" ht="15" customHeight="1" x14ac:dyDescent="0.2">
      <c r="B36" s="130">
        <f t="shared" si="2"/>
        <v>23</v>
      </c>
      <c r="C36" s="155"/>
      <c r="D36" s="126"/>
      <c r="E36" s="261"/>
      <c r="F36" s="261"/>
      <c r="G36" s="261"/>
      <c r="H36" s="261"/>
      <c r="I36" s="294"/>
      <c r="J36" s="294"/>
      <c r="K36" s="155" t="str">
        <f>IFERROR(VLOOKUP($I36,Codificación!$A$2:$E$45,2,0),"N/A")</f>
        <v>N/A</v>
      </c>
      <c r="L36" s="131"/>
      <c r="M36" s="82"/>
      <c r="N36" s="146" t="str">
        <f t="shared" si="0"/>
        <v/>
      </c>
      <c r="O36" s="147" t="str">
        <f t="shared" si="1"/>
        <v/>
      </c>
    </row>
    <row r="37" spans="2:15" s="83" customFormat="1" ht="15" customHeight="1" x14ac:dyDescent="0.2">
      <c r="B37" s="130">
        <f t="shared" si="2"/>
        <v>24</v>
      </c>
      <c r="C37" s="155"/>
      <c r="D37" s="126"/>
      <c r="E37" s="261"/>
      <c r="F37" s="261"/>
      <c r="G37" s="261"/>
      <c r="H37" s="261"/>
      <c r="I37" s="294"/>
      <c r="J37" s="294"/>
      <c r="K37" s="155" t="str">
        <f>IFERROR(VLOOKUP($I37,Codificación!$A$2:$E$45,2,0),"N/A")</f>
        <v>N/A</v>
      </c>
      <c r="L37" s="131"/>
      <c r="M37" s="82"/>
      <c r="N37" s="146" t="str">
        <f t="shared" si="0"/>
        <v/>
      </c>
      <c r="O37" s="147" t="str">
        <f t="shared" si="1"/>
        <v/>
      </c>
    </row>
    <row r="38" spans="2:15" s="83" customFormat="1" ht="15" customHeight="1" x14ac:dyDescent="0.2">
      <c r="B38" s="130">
        <f t="shared" si="2"/>
        <v>25</v>
      </c>
      <c r="C38" s="155"/>
      <c r="D38" s="126"/>
      <c r="E38" s="261"/>
      <c r="F38" s="261"/>
      <c r="G38" s="261"/>
      <c r="H38" s="261"/>
      <c r="I38" s="294"/>
      <c r="J38" s="294"/>
      <c r="K38" s="155" t="str">
        <f>IFERROR(VLOOKUP($I38,Codificación!$A$2:$E$45,2,0),"N/A")</f>
        <v>N/A</v>
      </c>
      <c r="L38" s="131"/>
      <c r="M38" s="82"/>
      <c r="N38" s="146" t="str">
        <f t="shared" si="0"/>
        <v/>
      </c>
      <c r="O38" s="147" t="str">
        <f t="shared" si="1"/>
        <v/>
      </c>
    </row>
    <row r="39" spans="2:15" s="83" customFormat="1" ht="15" customHeight="1" x14ac:dyDescent="0.2">
      <c r="B39" s="130">
        <f t="shared" si="2"/>
        <v>26</v>
      </c>
      <c r="C39" s="155"/>
      <c r="D39" s="126"/>
      <c r="E39" s="261"/>
      <c r="F39" s="261"/>
      <c r="G39" s="261"/>
      <c r="H39" s="261"/>
      <c r="I39" s="294"/>
      <c r="J39" s="294"/>
      <c r="K39" s="155" t="str">
        <f>IFERROR(VLOOKUP($I39,Codificación!$A$2:$E$45,2,0),"N/A")</f>
        <v>N/A</v>
      </c>
      <c r="L39" s="131"/>
      <c r="M39" s="82"/>
      <c r="N39" s="146" t="str">
        <f t="shared" si="0"/>
        <v/>
      </c>
      <c r="O39" s="147" t="str">
        <f t="shared" si="1"/>
        <v/>
      </c>
    </row>
    <row r="40" spans="2:15" s="83" customFormat="1" ht="15" customHeight="1" x14ac:dyDescent="0.2">
      <c r="B40" s="130">
        <f t="shared" si="2"/>
        <v>27</v>
      </c>
      <c r="C40" s="155"/>
      <c r="D40" s="126"/>
      <c r="E40" s="261"/>
      <c r="F40" s="261"/>
      <c r="G40" s="261"/>
      <c r="H40" s="261"/>
      <c r="I40" s="294"/>
      <c r="J40" s="294"/>
      <c r="K40" s="155" t="str">
        <f>IFERROR(VLOOKUP($I40,Codificación!$A$2:$E$45,2,0),"N/A")</f>
        <v>N/A</v>
      </c>
      <c r="L40" s="131"/>
      <c r="M40" s="82"/>
      <c r="N40" s="146" t="str">
        <f t="shared" si="0"/>
        <v/>
      </c>
      <c r="O40" s="147" t="str">
        <f t="shared" si="1"/>
        <v/>
      </c>
    </row>
    <row r="41" spans="2:15" s="83" customFormat="1" ht="15" customHeight="1" x14ac:dyDescent="0.2">
      <c r="B41" s="130">
        <f t="shared" si="2"/>
        <v>28</v>
      </c>
      <c r="C41" s="155"/>
      <c r="D41" s="126"/>
      <c r="E41" s="261"/>
      <c r="F41" s="261"/>
      <c r="G41" s="261"/>
      <c r="H41" s="261"/>
      <c r="I41" s="294"/>
      <c r="J41" s="294"/>
      <c r="K41" s="155" t="str">
        <f>IFERROR(VLOOKUP($I41,Codificación!$A$2:$E$45,2,0),"N/A")</f>
        <v>N/A</v>
      </c>
      <c r="L41" s="131"/>
      <c r="M41" s="82"/>
      <c r="N41" s="146" t="str">
        <f t="shared" si="0"/>
        <v/>
      </c>
      <c r="O41" s="147" t="str">
        <f t="shared" si="1"/>
        <v/>
      </c>
    </row>
    <row r="42" spans="2:15" s="83" customFormat="1" ht="15" customHeight="1" x14ac:dyDescent="0.2">
      <c r="B42" s="130">
        <f t="shared" si="2"/>
        <v>29</v>
      </c>
      <c r="C42" s="155"/>
      <c r="D42" s="126"/>
      <c r="E42" s="261"/>
      <c r="F42" s="261"/>
      <c r="G42" s="261"/>
      <c r="H42" s="261"/>
      <c r="I42" s="294"/>
      <c r="J42" s="294"/>
      <c r="K42" s="155" t="str">
        <f>IFERROR(VLOOKUP($I42,Codificación!$A$2:$E$45,2,0),"N/A")</f>
        <v>N/A</v>
      </c>
      <c r="L42" s="131"/>
      <c r="M42" s="82"/>
      <c r="N42" s="146" t="str">
        <f t="shared" si="0"/>
        <v/>
      </c>
      <c r="O42" s="147" t="str">
        <f t="shared" si="1"/>
        <v/>
      </c>
    </row>
    <row r="43" spans="2:15" s="83" customFormat="1" ht="15" x14ac:dyDescent="0.2">
      <c r="B43" s="130">
        <f t="shared" si="2"/>
        <v>30</v>
      </c>
      <c r="C43" s="155"/>
      <c r="D43" s="126"/>
      <c r="E43" s="261"/>
      <c r="F43" s="261"/>
      <c r="G43" s="261"/>
      <c r="H43" s="261"/>
      <c r="I43" s="294"/>
      <c r="J43" s="294"/>
      <c r="K43" s="155" t="str">
        <f>IFERROR(VLOOKUP($I43,Codificación!$A$2:$E$45,2,0),"N/A")</f>
        <v>N/A</v>
      </c>
      <c r="L43" s="131"/>
      <c r="M43" s="82"/>
      <c r="N43" s="146" t="str">
        <f t="shared" si="0"/>
        <v/>
      </c>
      <c r="O43" s="147" t="str">
        <f t="shared" si="1"/>
        <v/>
      </c>
    </row>
    <row r="44" spans="2:15" s="77" customFormat="1" ht="14.25" x14ac:dyDescent="0.2">
      <c r="B44" s="130">
        <f t="shared" si="2"/>
        <v>31</v>
      </c>
      <c r="C44" s="155"/>
      <c r="D44" s="126"/>
      <c r="E44" s="261"/>
      <c r="F44" s="261"/>
      <c r="G44" s="261"/>
      <c r="H44" s="261"/>
      <c r="I44" s="294"/>
      <c r="J44" s="294"/>
      <c r="K44" s="155" t="str">
        <f>IFERROR(VLOOKUP($I44,Codificación!$A$2:$E$45,2,0),"N/A")</f>
        <v>N/A</v>
      </c>
      <c r="L44" s="131"/>
      <c r="M44" s="84"/>
      <c r="N44" s="146" t="str">
        <f t="shared" si="0"/>
        <v/>
      </c>
      <c r="O44" s="147" t="str">
        <f t="shared" si="1"/>
        <v/>
      </c>
    </row>
    <row r="45" spans="2:15" s="77" customFormat="1" ht="14.25" x14ac:dyDescent="0.2">
      <c r="B45" s="130">
        <f t="shared" si="2"/>
        <v>32</v>
      </c>
      <c r="C45" s="155"/>
      <c r="D45" s="126"/>
      <c r="E45" s="261"/>
      <c r="F45" s="261"/>
      <c r="G45" s="261"/>
      <c r="H45" s="261"/>
      <c r="I45" s="294"/>
      <c r="J45" s="294"/>
      <c r="K45" s="155" t="str">
        <f>IFERROR(VLOOKUP($I45,Codificación!$A$2:$E$45,2,0),"N/A")</f>
        <v>N/A</v>
      </c>
      <c r="L45" s="131"/>
      <c r="M45" s="84"/>
      <c r="N45" s="146" t="str">
        <f t="shared" si="0"/>
        <v/>
      </c>
      <c r="O45" s="147" t="str">
        <f t="shared" si="1"/>
        <v/>
      </c>
    </row>
    <row r="46" spans="2:15" s="77" customFormat="1" ht="14.25" x14ac:dyDescent="0.2">
      <c r="B46" s="130">
        <f t="shared" si="2"/>
        <v>33</v>
      </c>
      <c r="C46" s="155"/>
      <c r="D46" s="126"/>
      <c r="E46" s="261"/>
      <c r="F46" s="261"/>
      <c r="G46" s="261"/>
      <c r="H46" s="261"/>
      <c r="I46" s="294"/>
      <c r="J46" s="294"/>
      <c r="K46" s="155" t="str">
        <f>IFERROR(VLOOKUP($I46,Codificación!$A$2:$E$45,2,0),"N/A")</f>
        <v>N/A</v>
      </c>
      <c r="L46" s="131"/>
      <c r="M46" s="84"/>
      <c r="N46" s="146" t="str">
        <f t="shared" si="0"/>
        <v/>
      </c>
      <c r="O46" s="147" t="str">
        <f t="shared" si="1"/>
        <v/>
      </c>
    </row>
    <row r="47" spans="2:15" s="77" customFormat="1" ht="14.25" x14ac:dyDescent="0.2">
      <c r="B47" s="130">
        <f t="shared" si="2"/>
        <v>34</v>
      </c>
      <c r="C47" s="155"/>
      <c r="D47" s="126"/>
      <c r="E47" s="261"/>
      <c r="F47" s="261"/>
      <c r="G47" s="261"/>
      <c r="H47" s="261"/>
      <c r="I47" s="294"/>
      <c r="J47" s="294"/>
      <c r="K47" s="155" t="str">
        <f>IFERROR(VLOOKUP($I47,Codificación!$A$2:$E$45,2,0),"N/A")</f>
        <v>N/A</v>
      </c>
      <c r="L47" s="131"/>
      <c r="M47" s="84"/>
      <c r="N47" s="146" t="str">
        <f t="shared" si="0"/>
        <v/>
      </c>
      <c r="O47" s="147" t="str">
        <f t="shared" si="1"/>
        <v/>
      </c>
    </row>
    <row r="48" spans="2:15" s="77" customFormat="1" ht="15" thickBot="1" x14ac:dyDescent="0.25">
      <c r="B48" s="132">
        <f t="shared" si="2"/>
        <v>35</v>
      </c>
      <c r="C48" s="156"/>
      <c r="D48" s="133"/>
      <c r="E48" s="277"/>
      <c r="F48" s="277"/>
      <c r="G48" s="277"/>
      <c r="H48" s="277"/>
      <c r="I48" s="262"/>
      <c r="J48" s="262"/>
      <c r="K48" s="156" t="str">
        <f>IFERROR(VLOOKUP($I48,Codificación!$A$2:$E$45,2,0),"N/A")</f>
        <v>N/A</v>
      </c>
      <c r="L48" s="134"/>
      <c r="M48" s="84"/>
      <c r="N48" s="203" t="str">
        <f t="shared" si="0"/>
        <v/>
      </c>
      <c r="O48" s="204" t="str">
        <f t="shared" si="1"/>
        <v/>
      </c>
    </row>
    <row r="49" spans="2:15" s="77" customFormat="1" ht="23.45" customHeight="1" thickBot="1" x14ac:dyDescent="0.25">
      <c r="B49" s="123"/>
      <c r="C49" s="124"/>
      <c r="D49" s="124"/>
      <c r="E49" s="124"/>
      <c r="F49" s="124"/>
      <c r="G49" s="124"/>
      <c r="H49" s="124"/>
      <c r="I49" s="124"/>
      <c r="J49" s="124"/>
      <c r="K49" s="125" t="s">
        <v>58</v>
      </c>
      <c r="L49" s="191">
        <f>SUM(L14:L48)</f>
        <v>0</v>
      </c>
      <c r="M49" s="85"/>
      <c r="N49" s="141"/>
      <c r="O49" s="141"/>
    </row>
    <row r="50" spans="2:15" s="77" customFormat="1" ht="9" customHeight="1" thickBot="1" x14ac:dyDescent="0.25">
      <c r="B50" s="41"/>
      <c r="C50" s="41"/>
      <c r="D50" s="86"/>
      <c r="E50" s="86"/>
      <c r="F50" s="86"/>
      <c r="G50" s="86"/>
      <c r="H50" s="87"/>
      <c r="I50" s="40"/>
      <c r="J50" s="40"/>
      <c r="K50" s="40"/>
      <c r="L50" s="88"/>
      <c r="M50" s="88"/>
      <c r="N50" s="141"/>
      <c r="O50" s="141"/>
    </row>
    <row r="51" spans="2:15" s="46" customFormat="1" ht="23.45" customHeight="1" thickBot="1" x14ac:dyDescent="0.25">
      <c r="B51" s="265" t="s">
        <v>190</v>
      </c>
      <c r="C51" s="266"/>
      <c r="D51" s="266"/>
      <c r="E51" s="266"/>
      <c r="F51" s="266"/>
      <c r="G51" s="267"/>
      <c r="H51" s="181"/>
      <c r="J51" s="89"/>
      <c r="K51" s="90" t="s">
        <v>59</v>
      </c>
      <c r="L51" s="192">
        <f>$I$9</f>
        <v>0</v>
      </c>
      <c r="N51" s="148"/>
      <c r="O51" s="148"/>
    </row>
    <row r="52" spans="2:15" s="46" customFormat="1" ht="10.15" customHeight="1" thickBot="1" x14ac:dyDescent="0.25">
      <c r="B52" s="268"/>
      <c r="C52" s="269"/>
      <c r="D52" s="269"/>
      <c r="E52" s="269"/>
      <c r="F52" s="269"/>
      <c r="G52" s="270"/>
      <c r="H52" s="181"/>
      <c r="J52" s="89"/>
      <c r="K52" s="91"/>
      <c r="N52" s="148"/>
      <c r="O52" s="148"/>
    </row>
    <row r="53" spans="2:15" s="46" customFormat="1" ht="23.45" customHeight="1" thickBot="1" x14ac:dyDescent="0.25">
      <c r="B53" s="268"/>
      <c r="C53" s="269"/>
      <c r="D53" s="269"/>
      <c r="E53" s="269"/>
      <c r="F53" s="269"/>
      <c r="G53" s="270"/>
      <c r="H53" s="181"/>
      <c r="J53" s="89"/>
      <c r="K53" s="90" t="str">
        <f>IF($L$49=$L$51,"Saldo",IF($L$49&gt;$L$51,"Saldo a Favor",IF($L$49&lt;$L$51,"Saldo a Reintegrar")))</f>
        <v>Saldo</v>
      </c>
      <c r="L53" s="192" t="str">
        <f>IF($L$49=$L$51,"0",IF($L$49&gt;$L$51,($L$49-$L$51),IF($L$49&lt;$L$51,($L$51-$L$49))))</f>
        <v>0</v>
      </c>
      <c r="N53" s="148"/>
      <c r="O53" s="148"/>
    </row>
    <row r="54" spans="2:15" s="92" customFormat="1" ht="10.15" customHeight="1" thickBot="1" x14ac:dyDescent="0.25">
      <c r="B54" s="271"/>
      <c r="C54" s="272"/>
      <c r="D54" s="272"/>
      <c r="E54" s="272"/>
      <c r="F54" s="272"/>
      <c r="G54" s="273"/>
      <c r="H54" s="181"/>
      <c r="J54" s="93"/>
      <c r="K54" s="93"/>
      <c r="L54" s="93"/>
      <c r="M54" s="94"/>
      <c r="N54" s="149"/>
      <c r="O54" s="149"/>
    </row>
    <row r="55" spans="2:15" s="92" customFormat="1" ht="13.5" thickBot="1" x14ac:dyDescent="0.25">
      <c r="J55" s="93"/>
      <c r="M55" s="94"/>
      <c r="N55" s="149"/>
      <c r="O55" s="149"/>
    </row>
    <row r="56" spans="2:15" ht="20.45" customHeight="1" thickBot="1" x14ac:dyDescent="0.25">
      <c r="B56" s="278" t="s">
        <v>63</v>
      </c>
      <c r="C56" s="279"/>
      <c r="D56" s="279"/>
      <c r="E56" s="279"/>
      <c r="F56" s="279"/>
      <c r="G56" s="279"/>
      <c r="H56" s="279"/>
      <c r="I56" s="280"/>
      <c r="J56" s="93"/>
      <c r="K56" s="259" t="s">
        <v>60</v>
      </c>
      <c r="L56" s="260"/>
      <c r="M56" s="94"/>
    </row>
    <row r="57" spans="2:15" ht="13.5" thickBot="1" x14ac:dyDescent="0.25">
      <c r="B57" s="263" t="s">
        <v>55</v>
      </c>
      <c r="C57" s="264"/>
      <c r="D57" s="264"/>
      <c r="E57" s="264"/>
      <c r="F57" s="264"/>
      <c r="G57" s="274" t="s">
        <v>67</v>
      </c>
      <c r="H57" s="274"/>
      <c r="I57" s="183" t="s">
        <v>174</v>
      </c>
      <c r="J57" s="93"/>
      <c r="K57" s="136" t="s">
        <v>27</v>
      </c>
      <c r="L57" s="138" t="s">
        <v>26</v>
      </c>
      <c r="M57" s="94"/>
    </row>
    <row r="58" spans="2:15" ht="13.5" thickBot="1" x14ac:dyDescent="0.25">
      <c r="B58" s="281"/>
      <c r="C58" s="222"/>
      <c r="D58" s="222"/>
      <c r="E58" s="222"/>
      <c r="F58" s="222"/>
      <c r="G58" s="282"/>
      <c r="H58" s="282"/>
      <c r="I58" s="168"/>
      <c r="J58" s="93"/>
      <c r="K58" s="205"/>
      <c r="L58" s="135">
        <v>0</v>
      </c>
      <c r="M58" s="94"/>
    </row>
    <row r="59" spans="2:15" ht="13.5" thickBot="1" x14ac:dyDescent="0.25">
      <c r="B59" s="281"/>
      <c r="C59" s="222"/>
      <c r="D59" s="222"/>
      <c r="E59" s="222"/>
      <c r="F59" s="222"/>
      <c r="G59" s="282"/>
      <c r="H59" s="282"/>
      <c r="I59" s="169"/>
      <c r="J59" s="93"/>
      <c r="K59" s="137" t="s">
        <v>25</v>
      </c>
      <c r="L59" s="139">
        <v>0</v>
      </c>
      <c r="M59" s="94"/>
    </row>
    <row r="60" spans="2:15" ht="12.75" x14ac:dyDescent="0.2">
      <c r="B60" s="281"/>
      <c r="C60" s="222"/>
      <c r="D60" s="222"/>
      <c r="E60" s="222"/>
      <c r="F60" s="222"/>
      <c r="G60" s="282"/>
      <c r="H60" s="282"/>
      <c r="I60" s="169"/>
      <c r="J60" s="93"/>
      <c r="K60"/>
      <c r="L60"/>
      <c r="M60" s="94"/>
    </row>
    <row r="61" spans="2:15" ht="12.75" x14ac:dyDescent="0.2">
      <c r="B61" s="281"/>
      <c r="C61" s="222"/>
      <c r="D61" s="222"/>
      <c r="E61" s="222"/>
      <c r="F61" s="222"/>
      <c r="G61" s="282"/>
      <c r="H61" s="282"/>
      <c r="I61" s="169"/>
      <c r="J61" s="93"/>
      <c r="K61"/>
      <c r="L61"/>
      <c r="M61" s="94"/>
    </row>
    <row r="62" spans="2:15" ht="13.5" thickBot="1" x14ac:dyDescent="0.25">
      <c r="B62" s="281"/>
      <c r="C62" s="222"/>
      <c r="D62" s="222"/>
      <c r="E62" s="222"/>
      <c r="F62" s="222"/>
      <c r="G62" s="282"/>
      <c r="H62" s="282"/>
      <c r="I62" s="169"/>
      <c r="J62" s="93"/>
      <c r="K62"/>
      <c r="L62"/>
      <c r="M62" s="94"/>
    </row>
    <row r="63" spans="2:15" ht="15.75" thickBot="1" x14ac:dyDescent="0.25">
      <c r="B63" s="275" t="s">
        <v>7</v>
      </c>
      <c r="C63" s="276"/>
      <c r="D63" s="276"/>
      <c r="E63" s="276"/>
      <c r="F63" s="276"/>
      <c r="G63" s="283" t="s">
        <v>7</v>
      </c>
      <c r="H63" s="283"/>
      <c r="I63" s="160" t="s">
        <v>7</v>
      </c>
      <c r="J63" s="93"/>
      <c r="K63"/>
      <c r="L63"/>
      <c r="M63" s="94"/>
    </row>
    <row r="64" spans="2:15" ht="14.25" x14ac:dyDescent="0.2">
      <c r="B64" s="161"/>
      <c r="C64" s="157"/>
      <c r="D64" s="158"/>
      <c r="E64" s="102"/>
      <c r="F64" s="102"/>
      <c r="G64" s="102"/>
      <c r="H64" s="102"/>
      <c r="I64" s="112"/>
      <c r="J64" s="93"/>
      <c r="K64" s="193"/>
      <c r="L64" s="193"/>
      <c r="M64" s="93"/>
    </row>
    <row r="65" spans="2:15" ht="14.25" x14ac:dyDescent="0.2">
      <c r="B65" s="162"/>
      <c r="C65" s="159" t="s">
        <v>5</v>
      </c>
      <c r="D65" s="284"/>
      <c r="E65" s="285"/>
      <c r="F65" s="286"/>
      <c r="G65" s="158"/>
      <c r="H65" s="102"/>
      <c r="I65" s="113"/>
      <c r="J65" s="93"/>
      <c r="K65" s="95"/>
      <c r="L65" s="95"/>
      <c r="M65" s="93"/>
    </row>
    <row r="66" spans="2:15" s="96" customFormat="1" ht="14.25" x14ac:dyDescent="0.2">
      <c r="B66" s="163"/>
      <c r="C66" s="159" t="s">
        <v>6</v>
      </c>
      <c r="D66" s="257"/>
      <c r="E66" s="257"/>
      <c r="F66" s="257"/>
      <c r="G66" s="158"/>
      <c r="H66" s="102"/>
      <c r="I66" s="164"/>
      <c r="J66" s="93"/>
      <c r="K66" s="95"/>
      <c r="L66" s="95"/>
      <c r="M66" s="93"/>
      <c r="N66" s="150"/>
      <c r="O66" s="150"/>
    </row>
    <row r="67" spans="2:15" s="96" customFormat="1" ht="14.25" x14ac:dyDescent="0.2">
      <c r="B67" s="163"/>
      <c r="C67" s="159" t="s">
        <v>69</v>
      </c>
      <c r="D67" s="258"/>
      <c r="E67" s="258"/>
      <c r="F67" s="258"/>
      <c r="G67" s="158"/>
      <c r="H67" s="102"/>
      <c r="I67" s="164"/>
      <c r="J67" s="79"/>
      <c r="K67" s="95"/>
      <c r="L67" s="95"/>
      <c r="M67" s="97"/>
      <c r="N67" s="150"/>
      <c r="O67" s="150"/>
    </row>
    <row r="68" spans="2:15" s="96" customFormat="1" ht="13.5" thickBot="1" x14ac:dyDescent="0.25">
      <c r="B68" s="165"/>
      <c r="C68" s="166"/>
      <c r="D68" s="202"/>
      <c r="E68" s="202"/>
      <c r="F68" s="202"/>
      <c r="G68" s="166"/>
      <c r="H68" s="166"/>
      <c r="I68" s="167"/>
      <c r="J68" s="98"/>
      <c r="K68" s="95"/>
      <c r="L68" s="95"/>
      <c r="M68" s="97"/>
      <c r="N68" s="150"/>
      <c r="O68" s="150"/>
    </row>
    <row r="69" spans="2:15" s="96" customFormat="1" ht="12.75" x14ac:dyDescent="0.2">
      <c r="J69" s="98"/>
      <c r="K69" s="95"/>
      <c r="L69" s="95"/>
      <c r="M69" s="97"/>
      <c r="N69" s="150"/>
      <c r="O69" s="150"/>
    </row>
    <row r="70" spans="2:15" s="96" customFormat="1" ht="12.75" x14ac:dyDescent="0.2">
      <c r="J70" s="99"/>
      <c r="K70" s="95"/>
      <c r="L70" s="95"/>
      <c r="M70" s="97"/>
      <c r="N70" s="150"/>
      <c r="O70" s="150"/>
    </row>
    <row r="71" spans="2:15" s="96" customFormat="1" ht="12.75" x14ac:dyDescent="0.2">
      <c r="J71" s="99"/>
      <c r="K71" s="95"/>
      <c r="L71" s="95"/>
      <c r="M71" s="97"/>
      <c r="N71" s="150"/>
      <c r="O71" s="150"/>
    </row>
    <row r="72" spans="2:15" s="96" customFormat="1" ht="12.75" x14ac:dyDescent="0.2">
      <c r="J72" s="99"/>
      <c r="K72" s="95"/>
      <c r="L72" s="95"/>
      <c r="M72" s="97"/>
      <c r="N72" s="150"/>
      <c r="O72" s="150"/>
    </row>
    <row r="73" spans="2:15" ht="12.75" x14ac:dyDescent="0.2">
      <c r="J73" s="34"/>
      <c r="K73" s="95"/>
      <c r="L73" s="95"/>
    </row>
    <row r="74" spans="2:15" ht="12.75" x14ac:dyDescent="0.2">
      <c r="J74" s="34"/>
      <c r="K74" s="95"/>
      <c r="L74" s="95"/>
    </row>
    <row r="75" spans="2:15" ht="12.75" x14ac:dyDescent="0.2">
      <c r="J75" s="34"/>
      <c r="K75" s="95"/>
      <c r="L75" s="95"/>
    </row>
    <row r="76" spans="2:15" ht="12.75" x14ac:dyDescent="0.2">
      <c r="J76" s="34"/>
      <c r="K76" s="95"/>
      <c r="L76" s="95"/>
    </row>
    <row r="77" spans="2:15" ht="12.75" x14ac:dyDescent="0.2">
      <c r="I77" s="34"/>
      <c r="K77" s="95"/>
      <c r="L77" s="95"/>
    </row>
    <row r="78" spans="2:15" ht="13.5" customHeight="1" x14ac:dyDescent="0.2">
      <c r="I78" s="34"/>
    </row>
    <row r="79" spans="2:15" ht="13.5" customHeight="1" x14ac:dyDescent="0.2"/>
    <row r="80" spans="2:15" ht="13.5" hidden="1" customHeight="1" x14ac:dyDescent="0.2"/>
    <row r="81" ht="13.5" hidden="1" customHeight="1" x14ac:dyDescent="0.2"/>
    <row r="82" ht="13.5" hidden="1" customHeight="1" x14ac:dyDescent="0.2"/>
    <row r="83" ht="13.5" hidden="1" customHeight="1" x14ac:dyDescent="0.2"/>
    <row r="84" ht="13.5" hidden="1" customHeight="1" x14ac:dyDescent="0.2"/>
    <row r="85" ht="13.5" hidden="1" customHeight="1" x14ac:dyDescent="0.2"/>
    <row r="86" ht="13.5" hidden="1" customHeight="1" x14ac:dyDescent="0.2"/>
    <row r="87" ht="13.5" hidden="1" customHeight="1" x14ac:dyDescent="0.2"/>
    <row r="88" ht="13.5" hidden="1" customHeight="1" x14ac:dyDescent="0.2"/>
    <row r="89" ht="13.5" hidden="1" customHeight="1" x14ac:dyDescent="0.2"/>
    <row r="90" ht="13.5" hidden="1" customHeight="1" x14ac:dyDescent="0.2"/>
    <row r="91" ht="13.5" hidden="1" customHeight="1" x14ac:dyDescent="0.2"/>
    <row r="92" ht="13.5" hidden="1" customHeight="1" x14ac:dyDescent="0.2"/>
    <row r="93" ht="13.5" hidden="1" customHeight="1" x14ac:dyDescent="0.2"/>
    <row r="94" ht="13.5" hidden="1" customHeight="1" x14ac:dyDescent="0.2"/>
    <row r="95" ht="13.5" hidden="1" customHeight="1" x14ac:dyDescent="0.2"/>
    <row r="96" ht="13.5" hidden="1" customHeight="1" x14ac:dyDescent="0.2"/>
    <row r="97" ht="0" hidden="1" customHeight="1" x14ac:dyDescent="0.2"/>
    <row r="98" ht="0" hidden="1" customHeight="1" x14ac:dyDescent="0.2"/>
    <row r="99" ht="0" hidden="1" customHeight="1" x14ac:dyDescent="0.2"/>
    <row r="100" ht="0" hidden="1" customHeight="1" x14ac:dyDescent="0.2"/>
    <row r="101" ht="0" hidden="1" customHeight="1" x14ac:dyDescent="0.2"/>
    <row r="102" ht="0" hidden="1" customHeight="1" x14ac:dyDescent="0.2"/>
  </sheetData>
  <mergeCells count="95">
    <mergeCell ref="I17:J17"/>
    <mergeCell ref="I18:J18"/>
    <mergeCell ref="I30:J30"/>
    <mergeCell ref="I16:J16"/>
    <mergeCell ref="B1:L1"/>
    <mergeCell ref="D5:H5"/>
    <mergeCell ref="I14:J14"/>
    <mergeCell ref="I15:J15"/>
    <mergeCell ref="C12:H12"/>
    <mergeCell ref="B5:C5"/>
    <mergeCell ref="B7:C7"/>
    <mergeCell ref="D7:L7"/>
    <mergeCell ref="K5:L5"/>
    <mergeCell ref="K3:L3"/>
    <mergeCell ref="K4:L4"/>
    <mergeCell ref="I19:J19"/>
    <mergeCell ref="I20:J20"/>
    <mergeCell ref="I21:J21"/>
    <mergeCell ref="I22:J22"/>
    <mergeCell ref="I23:J23"/>
    <mergeCell ref="I24:J24"/>
    <mergeCell ref="I25:J25"/>
    <mergeCell ref="I26:J26"/>
    <mergeCell ref="I37:J37"/>
    <mergeCell ref="I38:J38"/>
    <mergeCell ref="I36:J36"/>
    <mergeCell ref="I43:J43"/>
    <mergeCell ref="I44:J44"/>
    <mergeCell ref="I47:J47"/>
    <mergeCell ref="I39:J39"/>
    <mergeCell ref="I40:J40"/>
    <mergeCell ref="I41:J41"/>
    <mergeCell ref="I42:J42"/>
    <mergeCell ref="E20:H20"/>
    <mergeCell ref="E21:H21"/>
    <mergeCell ref="E22:H22"/>
    <mergeCell ref="I45:J45"/>
    <mergeCell ref="I46:J46"/>
    <mergeCell ref="I33:J33"/>
    <mergeCell ref="I34:J34"/>
    <mergeCell ref="I35:J35"/>
    <mergeCell ref="I27:J27"/>
    <mergeCell ref="I28:J28"/>
    <mergeCell ref="I29:J29"/>
    <mergeCell ref="I31:J31"/>
    <mergeCell ref="I32:J32"/>
    <mergeCell ref="E23:H23"/>
    <mergeCell ref="E24:H24"/>
    <mergeCell ref="E25:H25"/>
    <mergeCell ref="E15:H15"/>
    <mergeCell ref="E16:H16"/>
    <mergeCell ref="E17:H17"/>
    <mergeCell ref="E18:H18"/>
    <mergeCell ref="E19:H19"/>
    <mergeCell ref="I13:J13"/>
    <mergeCell ref="E13:H13"/>
    <mergeCell ref="B9:C10"/>
    <mergeCell ref="E14:H14"/>
    <mergeCell ref="G9:H9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D66:F66"/>
    <mergeCell ref="D67:F67"/>
    <mergeCell ref="K56:L56"/>
    <mergeCell ref="E46:H46"/>
    <mergeCell ref="E47:H47"/>
    <mergeCell ref="I48:J48"/>
    <mergeCell ref="B57:F57"/>
    <mergeCell ref="B51:G54"/>
    <mergeCell ref="G57:H57"/>
    <mergeCell ref="B63:F63"/>
    <mergeCell ref="E48:H48"/>
    <mergeCell ref="B56:I56"/>
    <mergeCell ref="B58:F62"/>
    <mergeCell ref="G58:H62"/>
    <mergeCell ref="G63:H63"/>
    <mergeCell ref="D65:F65"/>
  </mergeCells>
  <conditionalFormatting sqref="K14:K48">
    <cfRule type="cellIs" dxfId="35" priority="1" operator="equal">
      <formula>"N/A"</formula>
    </cfRule>
  </conditionalFormatting>
  <dataValidations count="6">
    <dataValidation allowBlank="1" showInputMessage="1" showErrorMessage="1" prompt="Número de boleta o factura" sqref="C14:C48"/>
    <dataValidation allowBlank="1" showInputMessage="1" showErrorMessage="1" prompt="Fecha del documento" sqref="D14:D48"/>
    <dataValidation allowBlank="1" showInputMessage="1" showErrorMessage="1" prompt="Razón social, artículo o servicio adquirido" sqref="E14:H48"/>
    <dataValidation allowBlank="1" showInputMessage="1" showErrorMessage="1" promptTitle="Nota:" prompt="Para actualizar la tabla, hacer clic derecho en cualquiera de las celdas debajo de esta, y luego clic en la opción &quot;Actualizar&quot;." sqref="K56:L56"/>
    <dataValidation allowBlank="1" showInputMessage="1" showErrorMessage="1" promptTitle="Atención:" prompt="No modificar, ni eliminar, la fórmula en la columna K (Cuenta)" sqref="K14:K15 K17:K48"/>
    <dataValidation allowBlank="1" showInputMessage="1" showErrorMessage="1" promptTitle="Atención:" prompt="No modificar, ni eliminar, la fórmula en la columna de Cuenta (columna K)" sqref="K16"/>
  </dataValidations>
  <printOptions horizontalCentered="1"/>
  <pageMargins left="0.59055118110236227" right="0.59055118110236227" top="0.39370078740157483" bottom="0.39370078740157483" header="0" footer="0"/>
  <pageSetup scale="62" orientation="portrait" r:id="rId2"/>
  <headerFooter alignWithMargins="0"/>
  <ignoredErrors>
    <ignoredError sqref="D10:F10 L9 I9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Codificación!$A$2:$A$45</xm:f>
          </x14:formula1>
          <xm:sqref>I14:J48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C46"/>
  <sheetViews>
    <sheetView zoomScale="90" zoomScaleNormal="90" workbookViewId="0">
      <selection activeCell="C6" sqref="C6"/>
    </sheetView>
  </sheetViews>
  <sheetFormatPr baseColWidth="10" defaultColWidth="0" defaultRowHeight="14.25" customHeight="1" zeroHeight="1" x14ac:dyDescent="0.2"/>
  <cols>
    <col min="1" max="1" width="46.140625" style="19" bestFit="1" customWidth="1"/>
    <col min="2" max="2" width="10.28515625" style="174" customWidth="1"/>
    <col min="3" max="3" width="33.42578125" style="18" bestFit="1" customWidth="1"/>
    <col min="4" max="4" width="15" style="19" bestFit="1" customWidth="1"/>
    <col min="5" max="5" width="43" style="18" bestFit="1" customWidth="1"/>
    <col min="6" max="16383" width="11.5703125" style="18" hidden="1"/>
    <col min="16384" max="16384" width="19.140625" style="18" hidden="1"/>
  </cols>
  <sheetData>
    <row r="1" spans="1:5" ht="14.25" customHeight="1" x14ac:dyDescent="0.2">
      <c r="A1" s="21" t="s">
        <v>23</v>
      </c>
      <c r="B1" s="22" t="s">
        <v>8</v>
      </c>
      <c r="C1" s="22" t="s">
        <v>39</v>
      </c>
      <c r="D1" s="22" t="s">
        <v>40</v>
      </c>
      <c r="E1" s="22" t="s">
        <v>41</v>
      </c>
    </row>
    <row r="2" spans="1:5" s="20" customFormat="1" ht="14.25" customHeight="1" x14ac:dyDescent="0.2">
      <c r="A2" s="114" t="s">
        <v>108</v>
      </c>
      <c r="B2" s="175">
        <v>41109501</v>
      </c>
      <c r="C2" s="75" t="s">
        <v>109</v>
      </c>
      <c r="D2" s="115" t="s">
        <v>42</v>
      </c>
      <c r="E2" s="172" t="s">
        <v>42</v>
      </c>
    </row>
    <row r="3" spans="1:5" s="20" customFormat="1" ht="14.25" customHeight="1" x14ac:dyDescent="0.2">
      <c r="A3" s="116" t="s">
        <v>110</v>
      </c>
      <c r="B3" s="175">
        <v>41104305</v>
      </c>
      <c r="C3" s="75" t="s">
        <v>111</v>
      </c>
      <c r="D3" s="115" t="s">
        <v>42</v>
      </c>
      <c r="E3" s="115" t="s">
        <v>43</v>
      </c>
    </row>
    <row r="4" spans="1:5" s="20" customFormat="1" ht="14.25" customHeight="1" x14ac:dyDescent="0.2">
      <c r="A4" s="116" t="s">
        <v>112</v>
      </c>
      <c r="B4" s="175">
        <v>41104902</v>
      </c>
      <c r="C4" s="75" t="s">
        <v>113</v>
      </c>
      <c r="D4" s="115" t="s">
        <v>42</v>
      </c>
      <c r="E4" s="115" t="s">
        <v>114</v>
      </c>
    </row>
    <row r="5" spans="1:5" s="20" customFormat="1" ht="14.25" customHeight="1" x14ac:dyDescent="0.2">
      <c r="A5" s="114" t="s">
        <v>115</v>
      </c>
      <c r="B5" s="175">
        <v>12201001</v>
      </c>
      <c r="C5" s="75" t="s">
        <v>16</v>
      </c>
      <c r="D5" s="115" t="s">
        <v>116</v>
      </c>
      <c r="E5" s="115" t="s">
        <v>16</v>
      </c>
    </row>
    <row r="6" spans="1:5" s="20" customFormat="1" ht="14.25" customHeight="1" x14ac:dyDescent="0.2">
      <c r="A6" s="114" t="s">
        <v>118</v>
      </c>
      <c r="B6" s="175">
        <v>41104903</v>
      </c>
      <c r="C6" s="75" t="s">
        <v>119</v>
      </c>
      <c r="D6" s="115" t="s">
        <v>42</v>
      </c>
      <c r="E6" s="115" t="s">
        <v>114</v>
      </c>
    </row>
    <row r="7" spans="1:5" s="20" customFormat="1" ht="14.25" customHeight="1" x14ac:dyDescent="0.2">
      <c r="A7" s="114" t="s">
        <v>180</v>
      </c>
      <c r="B7" s="175">
        <v>41105103</v>
      </c>
      <c r="C7" s="75" t="s">
        <v>181</v>
      </c>
      <c r="D7" s="115" t="s">
        <v>42</v>
      </c>
      <c r="E7" s="115" t="s">
        <v>120</v>
      </c>
    </row>
    <row r="8" spans="1:5" s="20" customFormat="1" ht="14.25" customHeight="1" x14ac:dyDescent="0.2">
      <c r="A8" s="114" t="s">
        <v>121</v>
      </c>
      <c r="B8" s="175">
        <v>41105102</v>
      </c>
      <c r="C8" s="75" t="s">
        <v>45</v>
      </c>
      <c r="D8" s="115" t="s">
        <v>42</v>
      </c>
      <c r="E8" s="75" t="s">
        <v>120</v>
      </c>
    </row>
    <row r="9" spans="1:5" s="20" customFormat="1" ht="14.25" customHeight="1" x14ac:dyDescent="0.2">
      <c r="A9" s="117" t="s">
        <v>122</v>
      </c>
      <c r="B9" s="176">
        <v>41105101</v>
      </c>
      <c r="C9" s="118" t="s">
        <v>36</v>
      </c>
      <c r="D9" s="119" t="s">
        <v>42</v>
      </c>
      <c r="E9" s="118" t="s">
        <v>120</v>
      </c>
    </row>
    <row r="10" spans="1:5" s="20" customFormat="1" ht="14.25" customHeight="1" x14ac:dyDescent="0.2">
      <c r="A10" s="116" t="s">
        <v>182</v>
      </c>
      <c r="B10" s="175">
        <v>41105104</v>
      </c>
      <c r="C10" s="75" t="s">
        <v>183</v>
      </c>
      <c r="D10" s="115" t="s">
        <v>42</v>
      </c>
      <c r="E10" s="75" t="s">
        <v>120</v>
      </c>
    </row>
    <row r="11" spans="1:5" s="20" customFormat="1" ht="14.25" customHeight="1" x14ac:dyDescent="0.2">
      <c r="A11" s="116" t="s">
        <v>125</v>
      </c>
      <c r="B11" s="175">
        <v>41105302</v>
      </c>
      <c r="C11" s="75" t="s">
        <v>126</v>
      </c>
      <c r="D11" s="115" t="s">
        <v>42</v>
      </c>
      <c r="E11" s="115" t="s">
        <v>44</v>
      </c>
    </row>
    <row r="12" spans="1:5" s="20" customFormat="1" ht="14.25" customHeight="1" x14ac:dyDescent="0.2">
      <c r="A12" s="116" t="s">
        <v>127</v>
      </c>
      <c r="B12" s="175">
        <v>41105305</v>
      </c>
      <c r="C12" s="75" t="s">
        <v>128</v>
      </c>
      <c r="D12" s="115" t="s">
        <v>42</v>
      </c>
      <c r="E12" s="115" t="s">
        <v>44</v>
      </c>
    </row>
    <row r="13" spans="1:5" s="20" customFormat="1" ht="14.25" customHeight="1" x14ac:dyDescent="0.2">
      <c r="A13" s="120" t="s">
        <v>129</v>
      </c>
      <c r="B13" s="177">
        <v>41105301</v>
      </c>
      <c r="C13" s="121" t="s">
        <v>130</v>
      </c>
      <c r="D13" s="121" t="s">
        <v>42</v>
      </c>
      <c r="E13" s="121" t="s">
        <v>44</v>
      </c>
    </row>
    <row r="14" spans="1:5" s="20" customFormat="1" ht="14.25" customHeight="1" x14ac:dyDescent="0.2">
      <c r="A14" s="116" t="s">
        <v>131</v>
      </c>
      <c r="B14" s="175">
        <v>41105304</v>
      </c>
      <c r="C14" s="75" t="s">
        <v>37</v>
      </c>
      <c r="D14" s="115" t="s">
        <v>42</v>
      </c>
      <c r="E14" s="115" t="s">
        <v>44</v>
      </c>
    </row>
    <row r="15" spans="1:5" s="20" customFormat="1" ht="14.25" customHeight="1" x14ac:dyDescent="0.2">
      <c r="A15" s="114" t="s">
        <v>132</v>
      </c>
      <c r="B15" s="175">
        <v>41104103</v>
      </c>
      <c r="C15" s="75" t="s">
        <v>133</v>
      </c>
      <c r="D15" s="115" t="s">
        <v>42</v>
      </c>
      <c r="E15" s="115" t="s">
        <v>134</v>
      </c>
    </row>
    <row r="16" spans="1:5" s="20" customFormat="1" ht="14.25" customHeight="1" x14ac:dyDescent="0.2">
      <c r="A16" s="116" t="s">
        <v>135</v>
      </c>
      <c r="B16" s="175">
        <v>41104102</v>
      </c>
      <c r="C16" s="75" t="s">
        <v>10</v>
      </c>
      <c r="D16" s="115" t="s">
        <v>42</v>
      </c>
      <c r="E16" s="115" t="s">
        <v>134</v>
      </c>
    </row>
    <row r="17" spans="1:5" s="20" customFormat="1" ht="14.25" customHeight="1" x14ac:dyDescent="0.2">
      <c r="A17" s="114" t="s">
        <v>136</v>
      </c>
      <c r="B17" s="175">
        <v>41104207</v>
      </c>
      <c r="C17" s="75" t="s">
        <v>32</v>
      </c>
      <c r="D17" s="115" t="s">
        <v>42</v>
      </c>
      <c r="E17" s="115" t="s">
        <v>117</v>
      </c>
    </row>
    <row r="18" spans="1:5" s="20" customFormat="1" ht="14.25" customHeight="1" x14ac:dyDescent="0.2">
      <c r="A18" s="114" t="s">
        <v>137</v>
      </c>
      <c r="B18" s="175">
        <v>41104202</v>
      </c>
      <c r="C18" s="75" t="s">
        <v>31</v>
      </c>
      <c r="D18" s="115" t="s">
        <v>42</v>
      </c>
      <c r="E18" s="115" t="s">
        <v>117</v>
      </c>
    </row>
    <row r="19" spans="1:5" s="20" customFormat="1" ht="14.25" customHeight="1" x14ac:dyDescent="0.2">
      <c r="A19" s="116" t="s">
        <v>138</v>
      </c>
      <c r="B19" s="175">
        <v>41104206</v>
      </c>
      <c r="C19" s="75" t="s">
        <v>139</v>
      </c>
      <c r="D19" s="115" t="s">
        <v>42</v>
      </c>
      <c r="E19" s="115" t="s">
        <v>117</v>
      </c>
    </row>
    <row r="20" spans="1:5" s="20" customFormat="1" ht="14.25" customHeight="1" x14ac:dyDescent="0.2">
      <c r="A20" s="116" t="s">
        <v>140</v>
      </c>
      <c r="B20" s="175">
        <v>41104208</v>
      </c>
      <c r="C20" s="75" t="s">
        <v>11</v>
      </c>
      <c r="D20" s="115" t="s">
        <v>42</v>
      </c>
      <c r="E20" s="115" t="s">
        <v>117</v>
      </c>
    </row>
    <row r="21" spans="1:5" s="20" customFormat="1" ht="14.25" customHeight="1" x14ac:dyDescent="0.2">
      <c r="A21" s="116" t="s">
        <v>141</v>
      </c>
      <c r="B21" s="175">
        <v>41104601</v>
      </c>
      <c r="C21" s="75" t="s">
        <v>49</v>
      </c>
      <c r="D21" s="115" t="s">
        <v>42</v>
      </c>
      <c r="E21" s="75" t="s">
        <v>117</v>
      </c>
    </row>
    <row r="22" spans="1:5" s="20" customFormat="1" ht="14.25" customHeight="1" x14ac:dyDescent="0.2">
      <c r="A22" s="114" t="s">
        <v>143</v>
      </c>
      <c r="B22" s="175">
        <v>41104201</v>
      </c>
      <c r="C22" s="75" t="s">
        <v>30</v>
      </c>
      <c r="D22" s="115" t="s">
        <v>42</v>
      </c>
      <c r="E22" s="115" t="s">
        <v>117</v>
      </c>
    </row>
    <row r="23" spans="1:5" s="20" customFormat="1" ht="14.25" customHeight="1" x14ac:dyDescent="0.2">
      <c r="A23" s="114" t="s">
        <v>142</v>
      </c>
      <c r="B23" s="175">
        <v>41104604</v>
      </c>
      <c r="C23" s="75" t="s">
        <v>33</v>
      </c>
      <c r="D23" s="115" t="s">
        <v>42</v>
      </c>
      <c r="E23" s="115" t="s">
        <v>117</v>
      </c>
    </row>
    <row r="24" spans="1:5" s="20" customFormat="1" ht="14.25" customHeight="1" x14ac:dyDescent="0.2">
      <c r="A24" s="114" t="s">
        <v>144</v>
      </c>
      <c r="B24" s="175">
        <v>12107001</v>
      </c>
      <c r="C24" s="75" t="s">
        <v>145</v>
      </c>
      <c r="D24" s="115" t="s">
        <v>116</v>
      </c>
      <c r="E24" s="115" t="s">
        <v>146</v>
      </c>
    </row>
    <row r="25" spans="1:5" s="20" customFormat="1" ht="14.25" customHeight="1" x14ac:dyDescent="0.2">
      <c r="A25" s="114" t="s">
        <v>147</v>
      </c>
      <c r="B25" s="175">
        <v>12104001</v>
      </c>
      <c r="C25" s="75" t="s">
        <v>47</v>
      </c>
      <c r="D25" s="115" t="s">
        <v>116</v>
      </c>
      <c r="E25" s="115" t="s">
        <v>146</v>
      </c>
    </row>
    <row r="26" spans="1:5" s="20" customFormat="1" ht="14.25" customHeight="1" x14ac:dyDescent="0.2">
      <c r="A26" s="114" t="s">
        <v>148</v>
      </c>
      <c r="B26" s="175">
        <v>12108001</v>
      </c>
      <c r="C26" s="75" t="s">
        <v>48</v>
      </c>
      <c r="D26" s="115" t="s">
        <v>116</v>
      </c>
      <c r="E26" s="115" t="s">
        <v>146</v>
      </c>
    </row>
    <row r="27" spans="1:5" s="20" customFormat="1" ht="14.25" customHeight="1" x14ac:dyDescent="0.2">
      <c r="A27" s="116" t="s">
        <v>150</v>
      </c>
      <c r="B27" s="175">
        <v>41104408</v>
      </c>
      <c r="C27" s="75" t="s">
        <v>151</v>
      </c>
      <c r="D27" s="115" t="s">
        <v>42</v>
      </c>
      <c r="E27" s="115" t="s">
        <v>152</v>
      </c>
    </row>
    <row r="28" spans="1:5" s="20" customFormat="1" ht="14.25" customHeight="1" x14ac:dyDescent="0.2">
      <c r="A28" s="114" t="s">
        <v>153</v>
      </c>
      <c r="B28" s="175">
        <v>41105203</v>
      </c>
      <c r="C28" s="75" t="s">
        <v>154</v>
      </c>
      <c r="D28" s="115" t="s">
        <v>42</v>
      </c>
      <c r="E28" s="115" t="s">
        <v>155</v>
      </c>
    </row>
    <row r="29" spans="1:5" s="20" customFormat="1" ht="14.25" customHeight="1" x14ac:dyDescent="0.2">
      <c r="A29" s="114" t="s">
        <v>156</v>
      </c>
      <c r="B29" s="175">
        <v>41105201</v>
      </c>
      <c r="C29" s="75" t="s">
        <v>157</v>
      </c>
      <c r="D29" s="115" t="s">
        <v>42</v>
      </c>
      <c r="E29" s="172" t="s">
        <v>155</v>
      </c>
    </row>
    <row r="30" spans="1:5" s="20" customFormat="1" ht="14.25" customHeight="1" x14ac:dyDescent="0.2">
      <c r="A30" s="116" t="s">
        <v>158</v>
      </c>
      <c r="B30" s="175">
        <v>41109502</v>
      </c>
      <c r="C30" s="75" t="s">
        <v>159</v>
      </c>
      <c r="D30" s="115" t="s">
        <v>42</v>
      </c>
      <c r="E30" s="115" t="s">
        <v>109</v>
      </c>
    </row>
    <row r="31" spans="1:5" s="20" customFormat="1" ht="14.25" customHeight="1" x14ac:dyDescent="0.2">
      <c r="A31" s="116" t="s">
        <v>161</v>
      </c>
      <c r="B31" s="175">
        <v>41104405</v>
      </c>
      <c r="C31" s="75" t="s">
        <v>14</v>
      </c>
      <c r="D31" s="115" t="s">
        <v>42</v>
      </c>
      <c r="E31" s="115" t="s">
        <v>162</v>
      </c>
    </row>
    <row r="32" spans="1:5" s="20" customFormat="1" ht="14.25" customHeight="1" x14ac:dyDescent="0.2">
      <c r="A32" s="116" t="s">
        <v>163</v>
      </c>
      <c r="B32" s="175">
        <v>41107201</v>
      </c>
      <c r="C32" s="75" t="s">
        <v>38</v>
      </c>
      <c r="D32" s="115" t="s">
        <v>42</v>
      </c>
      <c r="E32" s="115" t="s">
        <v>43</v>
      </c>
    </row>
    <row r="33" spans="1:5" s="20" customFormat="1" ht="14.25" customHeight="1" x14ac:dyDescent="0.2">
      <c r="A33" s="116" t="s">
        <v>184</v>
      </c>
      <c r="B33" s="175">
        <v>41104101</v>
      </c>
      <c r="C33" s="75" t="s">
        <v>9</v>
      </c>
      <c r="D33" s="115" t="s">
        <v>42</v>
      </c>
      <c r="E33" s="115" t="s">
        <v>117</v>
      </c>
    </row>
    <row r="34" spans="1:5" s="20" customFormat="1" ht="14.25" customHeight="1" x14ac:dyDescent="0.2">
      <c r="A34" s="116" t="s">
        <v>176</v>
      </c>
      <c r="B34" s="175">
        <v>42107107</v>
      </c>
      <c r="C34" s="75" t="s">
        <v>177</v>
      </c>
      <c r="D34" s="115" t="s">
        <v>42</v>
      </c>
      <c r="E34" s="115" t="s">
        <v>43</v>
      </c>
    </row>
    <row r="35" spans="1:5" s="20" customFormat="1" ht="14.25" customHeight="1" x14ac:dyDescent="0.2">
      <c r="A35" s="116" t="s">
        <v>179</v>
      </c>
      <c r="B35" s="175">
        <v>41105502</v>
      </c>
      <c r="C35" s="75" t="s">
        <v>170</v>
      </c>
      <c r="D35" s="115" t="s">
        <v>42</v>
      </c>
      <c r="E35" s="115" t="s">
        <v>120</v>
      </c>
    </row>
    <row r="36" spans="1:5" s="20" customFormat="1" ht="14.25" customHeight="1" x14ac:dyDescent="0.2">
      <c r="A36" s="116" t="s">
        <v>164</v>
      </c>
      <c r="B36" s="175">
        <v>41104301</v>
      </c>
      <c r="C36" s="75" t="s">
        <v>12</v>
      </c>
      <c r="D36" s="115" t="s">
        <v>42</v>
      </c>
      <c r="E36" s="115" t="s">
        <v>160</v>
      </c>
    </row>
    <row r="37" spans="1:5" s="20" customFormat="1" ht="14.25" customHeight="1" x14ac:dyDescent="0.2">
      <c r="A37" s="116" t="s">
        <v>175</v>
      </c>
      <c r="B37" s="175">
        <v>41104701</v>
      </c>
      <c r="C37" s="75" t="s">
        <v>149</v>
      </c>
      <c r="D37" s="115" t="s">
        <v>42</v>
      </c>
      <c r="E37" s="115" t="s">
        <v>34</v>
      </c>
    </row>
    <row r="38" spans="1:5" s="20" customFormat="1" ht="14.25" customHeight="1" x14ac:dyDescent="0.2">
      <c r="A38" s="116" t="s">
        <v>178</v>
      </c>
      <c r="B38" s="175">
        <v>41105803</v>
      </c>
      <c r="C38" s="75" t="s">
        <v>124</v>
      </c>
      <c r="D38" s="115" t="s">
        <v>42</v>
      </c>
      <c r="E38" s="75" t="s">
        <v>123</v>
      </c>
    </row>
    <row r="39" spans="1:5" s="20" customFormat="1" ht="14.25" customHeight="1" x14ac:dyDescent="0.2">
      <c r="A39" s="116" t="s">
        <v>165</v>
      </c>
      <c r="B39" s="175">
        <v>41104605</v>
      </c>
      <c r="C39" s="75" t="s">
        <v>166</v>
      </c>
      <c r="D39" s="115" t="s">
        <v>42</v>
      </c>
      <c r="E39" s="75" t="s">
        <v>117</v>
      </c>
    </row>
    <row r="40" spans="1:5" s="20" customFormat="1" ht="14.25" customHeight="1" x14ac:dyDescent="0.2">
      <c r="A40" s="116" t="s">
        <v>185</v>
      </c>
      <c r="B40" s="175">
        <v>41104302</v>
      </c>
      <c r="C40" s="75" t="s">
        <v>13</v>
      </c>
      <c r="D40" s="115" t="s">
        <v>42</v>
      </c>
      <c r="E40" s="115" t="s">
        <v>160</v>
      </c>
    </row>
    <row r="41" spans="1:5" s="20" customFormat="1" ht="14.25" customHeight="1" x14ac:dyDescent="0.2">
      <c r="A41" s="116" t="s">
        <v>167</v>
      </c>
      <c r="B41" s="175">
        <v>41104803</v>
      </c>
      <c r="C41" s="75" t="s">
        <v>35</v>
      </c>
      <c r="D41" s="115" t="s">
        <v>42</v>
      </c>
      <c r="E41" s="115" t="s">
        <v>46</v>
      </c>
    </row>
    <row r="42" spans="1:5" ht="14.25" customHeight="1" x14ac:dyDescent="0.2">
      <c r="A42" s="116" t="s">
        <v>168</v>
      </c>
      <c r="B42" s="175">
        <v>41104801</v>
      </c>
      <c r="C42" s="75" t="s">
        <v>15</v>
      </c>
      <c r="D42" s="115" t="s">
        <v>42</v>
      </c>
      <c r="E42" s="115" t="s">
        <v>46</v>
      </c>
    </row>
    <row r="43" spans="1:5" ht="14.25" customHeight="1" x14ac:dyDescent="0.2">
      <c r="A43" s="116" t="s">
        <v>169</v>
      </c>
      <c r="B43" s="175">
        <v>41104802</v>
      </c>
      <c r="C43" s="75" t="s">
        <v>64</v>
      </c>
      <c r="D43" s="115" t="s">
        <v>42</v>
      </c>
      <c r="E43" s="115" t="s">
        <v>46</v>
      </c>
    </row>
    <row r="44" spans="1:5" ht="14.25" customHeight="1" x14ac:dyDescent="0.2">
      <c r="A44" s="116" t="s">
        <v>186</v>
      </c>
      <c r="B44" s="175">
        <v>12206002</v>
      </c>
      <c r="C44" s="75" t="s">
        <v>17</v>
      </c>
      <c r="D44" s="115" t="s">
        <v>116</v>
      </c>
      <c r="E44" s="115" t="s">
        <v>172</v>
      </c>
    </row>
    <row r="45" spans="1:5" ht="14.25" customHeight="1" x14ac:dyDescent="0.2">
      <c r="A45" s="116" t="s">
        <v>187</v>
      </c>
      <c r="B45" s="175">
        <v>49101906</v>
      </c>
      <c r="C45" s="75" t="s">
        <v>173</v>
      </c>
      <c r="D45" s="115" t="s">
        <v>42</v>
      </c>
      <c r="E45" s="115" t="s">
        <v>171</v>
      </c>
    </row>
    <row r="46" spans="1:5" ht="14.25" hidden="1" customHeight="1" x14ac:dyDescent="0.2"/>
  </sheetData>
  <autoFilter ref="A1:XFC43">
    <sortState ref="A2:XFC45">
      <sortCondition ref="A1:A43"/>
    </sortState>
  </autoFilter>
  <pageMargins left="0.70866141732283472" right="0.70866141732283472" top="0" bottom="0" header="0.31496062992125984" footer="0.31496062992125984"/>
  <pageSetup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36"/>
  <sheetViews>
    <sheetView workbookViewId="0">
      <selection activeCell="B29" sqref="B29"/>
    </sheetView>
  </sheetViews>
  <sheetFormatPr baseColWidth="10" defaultColWidth="0" defaultRowHeight="12.75" zeroHeight="1" x14ac:dyDescent="0.2"/>
  <cols>
    <col min="1" max="1" width="6.7109375" style="73" bestFit="1" customWidth="1"/>
    <col min="2" max="2" width="42.28515625" style="73" bestFit="1" customWidth="1"/>
    <col min="3" max="16384" width="11.42578125" style="73" hidden="1"/>
  </cols>
  <sheetData>
    <row r="1" spans="1:2" x14ac:dyDescent="0.2">
      <c r="A1" s="22" t="s">
        <v>70</v>
      </c>
      <c r="B1" s="22" t="s">
        <v>71</v>
      </c>
    </row>
    <row r="2" spans="1:2" x14ac:dyDescent="0.2">
      <c r="A2" s="74">
        <v>3511</v>
      </c>
      <c r="B2" s="75" t="s">
        <v>72</v>
      </c>
    </row>
    <row r="3" spans="1:2" x14ac:dyDescent="0.2">
      <c r="A3" s="74">
        <v>3512</v>
      </c>
      <c r="B3" s="75" t="s">
        <v>73</v>
      </c>
    </row>
    <row r="4" spans="1:2" x14ac:dyDescent="0.2">
      <c r="A4" s="74">
        <v>3513</v>
      </c>
      <c r="B4" s="75" t="s">
        <v>74</v>
      </c>
    </row>
    <row r="5" spans="1:2" x14ac:dyDescent="0.2">
      <c r="A5" s="74">
        <v>3514</v>
      </c>
      <c r="B5" s="75" t="s">
        <v>75</v>
      </c>
    </row>
    <row r="6" spans="1:2" x14ac:dyDescent="0.2">
      <c r="A6" s="74">
        <v>3515</v>
      </c>
      <c r="B6" s="75" t="s">
        <v>76</v>
      </c>
    </row>
    <row r="7" spans="1:2" x14ac:dyDescent="0.2">
      <c r="A7" s="74">
        <v>3517</v>
      </c>
      <c r="B7" s="75" t="s">
        <v>77</v>
      </c>
    </row>
    <row r="8" spans="1:2" x14ac:dyDescent="0.2">
      <c r="A8" s="74">
        <v>3518</v>
      </c>
      <c r="B8" s="75" t="s">
        <v>78</v>
      </c>
    </row>
    <row r="9" spans="1:2" x14ac:dyDescent="0.2">
      <c r="A9" s="74">
        <v>3519</v>
      </c>
      <c r="B9" s="75" t="s">
        <v>79</v>
      </c>
    </row>
    <row r="10" spans="1:2" x14ac:dyDescent="0.2">
      <c r="A10" s="74">
        <v>3521</v>
      </c>
      <c r="B10" s="75" t="s">
        <v>80</v>
      </c>
    </row>
    <row r="11" spans="1:2" x14ac:dyDescent="0.2">
      <c r="A11" s="74">
        <v>3522</v>
      </c>
      <c r="B11" s="75" t="s">
        <v>81</v>
      </c>
    </row>
    <row r="12" spans="1:2" x14ac:dyDescent="0.2">
      <c r="A12" s="74">
        <v>3523</v>
      </c>
      <c r="B12" s="75" t="s">
        <v>82</v>
      </c>
    </row>
    <row r="13" spans="1:2" x14ac:dyDescent="0.2">
      <c r="A13" s="74">
        <v>3524</v>
      </c>
      <c r="B13" s="75" t="s">
        <v>83</v>
      </c>
    </row>
    <row r="14" spans="1:2" x14ac:dyDescent="0.2">
      <c r="A14" s="74">
        <v>3525</v>
      </c>
      <c r="B14" s="75" t="s">
        <v>84</v>
      </c>
    </row>
    <row r="15" spans="1:2" x14ac:dyDescent="0.2">
      <c r="A15" s="74">
        <v>3526</v>
      </c>
      <c r="B15" s="75" t="s">
        <v>85</v>
      </c>
    </row>
    <row r="16" spans="1:2" x14ac:dyDescent="0.2">
      <c r="A16" s="74">
        <v>3527</v>
      </c>
      <c r="B16" s="75" t="s">
        <v>86</v>
      </c>
    </row>
    <row r="17" spans="1:2" x14ac:dyDescent="0.2">
      <c r="A17" s="74">
        <v>3528</v>
      </c>
      <c r="B17" s="75" t="s">
        <v>87</v>
      </c>
    </row>
    <row r="18" spans="1:2" x14ac:dyDescent="0.2">
      <c r="A18" s="74">
        <v>3529</v>
      </c>
      <c r="B18" s="75" t="s">
        <v>88</v>
      </c>
    </row>
    <row r="19" spans="1:2" x14ac:dyDescent="0.2">
      <c r="A19" s="74">
        <v>3531</v>
      </c>
      <c r="B19" s="75" t="s">
        <v>89</v>
      </c>
    </row>
    <row r="20" spans="1:2" x14ac:dyDescent="0.2">
      <c r="A20" s="74">
        <v>3532</v>
      </c>
      <c r="B20" s="75" t="s">
        <v>90</v>
      </c>
    </row>
    <row r="21" spans="1:2" x14ac:dyDescent="0.2">
      <c r="A21" s="74">
        <v>3533</v>
      </c>
      <c r="B21" s="75" t="s">
        <v>91</v>
      </c>
    </row>
    <row r="22" spans="1:2" x14ac:dyDescent="0.2">
      <c r="A22" s="74">
        <v>3537</v>
      </c>
      <c r="B22" s="75" t="s">
        <v>92</v>
      </c>
    </row>
    <row r="23" spans="1:2" x14ac:dyDescent="0.2">
      <c r="A23" s="74">
        <v>3538</v>
      </c>
      <c r="B23" s="75" t="s">
        <v>93</v>
      </c>
    </row>
    <row r="24" spans="1:2" x14ac:dyDescent="0.2">
      <c r="A24" s="74">
        <v>3539</v>
      </c>
      <c r="B24" s="75" t="s">
        <v>94</v>
      </c>
    </row>
    <row r="25" spans="1:2" x14ac:dyDescent="0.2">
      <c r="A25" s="74">
        <v>3541</v>
      </c>
      <c r="B25" s="75" t="s">
        <v>95</v>
      </c>
    </row>
    <row r="26" spans="1:2" x14ac:dyDescent="0.2">
      <c r="A26" s="74">
        <v>3542</v>
      </c>
      <c r="B26" s="75" t="s">
        <v>96</v>
      </c>
    </row>
    <row r="27" spans="1:2" x14ac:dyDescent="0.2">
      <c r="A27" s="74">
        <v>3543</v>
      </c>
      <c r="B27" s="75" t="s">
        <v>97</v>
      </c>
    </row>
    <row r="28" spans="1:2" x14ac:dyDescent="0.2">
      <c r="A28" s="74">
        <v>3544</v>
      </c>
      <c r="B28" s="75" t="s">
        <v>98</v>
      </c>
    </row>
    <row r="29" spans="1:2" x14ac:dyDescent="0.2">
      <c r="A29" s="74">
        <v>3545</v>
      </c>
      <c r="B29" s="75" t="s">
        <v>99</v>
      </c>
    </row>
    <row r="30" spans="1:2" x14ac:dyDescent="0.2">
      <c r="A30" s="74">
        <v>3546</v>
      </c>
      <c r="B30" s="75" t="s">
        <v>100</v>
      </c>
    </row>
    <row r="31" spans="1:2" x14ac:dyDescent="0.2">
      <c r="A31" s="74">
        <v>3547</v>
      </c>
      <c r="B31" s="75" t="s">
        <v>101</v>
      </c>
    </row>
    <row r="32" spans="1:2" x14ac:dyDescent="0.2">
      <c r="A32" s="74">
        <v>3548</v>
      </c>
      <c r="B32" s="75" t="s">
        <v>102</v>
      </c>
    </row>
    <row r="33" spans="1:2" x14ac:dyDescent="0.2">
      <c r="A33" s="74">
        <v>3549</v>
      </c>
      <c r="B33" s="75" t="s">
        <v>103</v>
      </c>
    </row>
    <row r="34" spans="1:2" x14ac:dyDescent="0.2">
      <c r="A34" s="74">
        <v>7111</v>
      </c>
      <c r="B34" s="75" t="s">
        <v>104</v>
      </c>
    </row>
    <row r="35" spans="1:2" x14ac:dyDescent="0.2">
      <c r="A35" s="74">
        <v>7112</v>
      </c>
      <c r="B35" s="75" t="s">
        <v>105</v>
      </c>
    </row>
    <row r="36" spans="1:2" x14ac:dyDescent="0.2">
      <c r="A36" s="74">
        <v>7113</v>
      </c>
      <c r="B36" s="7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Solicitud</vt:lpstr>
      <vt:lpstr>Rendición</vt:lpstr>
      <vt:lpstr>Codificación</vt:lpstr>
      <vt:lpstr>Unidades</vt:lpstr>
    </vt:vector>
  </TitlesOfParts>
  <Company>Dirección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Paula Garavagno</cp:lastModifiedBy>
  <cp:lastPrinted>2021-01-11T19:40:30Z</cp:lastPrinted>
  <dcterms:created xsi:type="dcterms:W3CDTF">2007-11-07T20:43:02Z</dcterms:created>
  <dcterms:modified xsi:type="dcterms:W3CDTF">2021-01-12T16:40:09Z</dcterms:modified>
</cp:coreProperties>
</file>