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án M\Desktop\Pagina Web 2024\Formularios AP\"/>
    </mc:Choice>
  </mc:AlternateContent>
  <xr:revisionPtr revIDLastSave="0" documentId="13_ncr:1_{A9CD6946-6112-4E9D-9859-70297032AC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LICITUD" sheetId="1" r:id="rId1"/>
    <sheet name="JUSTIFICACIÓN" sheetId="2" r:id="rId2"/>
    <sheet name="Tabla Viáticos" sheetId="3" state="hidden" r:id="rId3"/>
  </sheets>
  <definedNames>
    <definedName name="_xlnm.Print_Area" localSheetId="1">JUSTIFICACIÓN!$B$2:$P$62</definedName>
    <definedName name="_xlnm.Print_Area" localSheetId="0">SOLICITUD!$B$2:$Q$86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L38" i="1" s="1"/>
  <c r="K56" i="1"/>
  <c r="K42" i="1"/>
  <c r="L28" i="2" s="1"/>
  <c r="M4" i="2"/>
  <c r="F25" i="1"/>
  <c r="D50" i="1" s="1"/>
  <c r="N4" i="1"/>
  <c r="D2" i="3"/>
  <c r="C2" i="3"/>
  <c r="B2" i="3"/>
  <c r="C80" i="3"/>
  <c r="D80" i="3"/>
  <c r="B80" i="3"/>
  <c r="M24" i="2" l="1"/>
  <c r="L36" i="2"/>
  <c r="L24" i="2"/>
  <c r="I30" i="2"/>
  <c r="G34" i="2" s="1"/>
  <c r="L40" i="1" l="1"/>
  <c r="M26" i="2" s="1"/>
  <c r="L34" i="2"/>
  <c r="L32" i="2"/>
  <c r="L42" i="1" l="1"/>
  <c r="K52" i="1"/>
  <c r="K55" i="1" s="1"/>
  <c r="K50" i="1"/>
  <c r="K47" i="1"/>
  <c r="F47" i="1" l="1"/>
  <c r="L47" i="1" s="1"/>
  <c r="M28" i="2"/>
  <c r="F50" i="1"/>
  <c r="L50" i="1" s="1"/>
  <c r="L52" i="1" l="1"/>
  <c r="L55" i="1" s="1"/>
  <c r="M34" i="2"/>
  <c r="M32" i="2"/>
  <c r="M36" i="2" l="1"/>
  <c r="M38" i="2" s="1"/>
  <c r="L53" i="1"/>
  <c r="L56" i="1" s="1"/>
  <c r="M40" i="2" l="1"/>
  <c r="M42" i="2" s="1"/>
  <c r="D42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60514CA-2AF8-4C34-887B-D602A96AC1E5}" keepAlive="1" name="Consulta - Tabla 1" description="Conexión a la consulta 'Tabla 1' en el libro." type="5" refreshedVersion="8" background="1" saveData="1">
    <dbPr connection="Provider=Microsoft.Mashup.OleDb.1;Data Source=$Workbook$;Location=&quot;Tabla 1&quot;;Extended Properties=&quot;&quot;" command="SELECT * FROM [Tabla 1]"/>
  </connection>
  <connection id="2" xr16:uid="{236F6147-21A7-49E9-A7D5-D3FB5F200610}" keepAlive="1" name="Consulta - Tabla 7" description="Conexión a la consulta 'Tabla 7' en el libro." type="5" refreshedVersion="8" background="1" saveData="1">
    <dbPr connection="Provider=Microsoft.Mashup.OleDb.1;Data Source=$Workbook$;Location=&quot;Tabla 7&quot;;Extended Properties=&quot;&quot;" command="SELECT * FROM [Tabla 7]"/>
  </connection>
</connections>
</file>

<file path=xl/sharedStrings.xml><?xml version="1.0" encoding="utf-8"?>
<sst xmlns="http://schemas.openxmlformats.org/spreadsheetml/2006/main" count="337" uniqueCount="301">
  <si>
    <t>FECHA</t>
  </si>
  <si>
    <t>DATOS DEL BENEFICIARIO</t>
  </si>
  <si>
    <t>RUT del beneficiario</t>
  </si>
  <si>
    <t>Tipo de funcionario</t>
  </si>
  <si>
    <t>Académicos, Jefes de Departamentos y Administrativos</t>
  </si>
  <si>
    <t>Actividad</t>
  </si>
  <si>
    <t>Caja</t>
  </si>
  <si>
    <t xml:space="preserve">País origen </t>
  </si>
  <si>
    <t xml:space="preserve">Chile </t>
  </si>
  <si>
    <t>ALEMANIA, Berlín</t>
  </si>
  <si>
    <t>Ciudad</t>
  </si>
  <si>
    <t>Desde</t>
  </si>
  <si>
    <t>Hasta</t>
  </si>
  <si>
    <t>Como  funcionario  beneficiario  del  viático,  me  comprometo  a  conservar  los  documentos  de  respaldo  de  pasajes,  hoteles  y  restaurantes,  los  que  deberán  ser  presentados  al  justificar  el  viático. Declaro conocer el procedimiento y plazos de justificación, razón por la cuál  en  caso  de  no  justificar en  los  plazos  establecidos establecidos por la Universidad, autorizo a descontar dicho monto de mi remuneración.</t>
  </si>
  <si>
    <t>CLP $</t>
  </si>
  <si>
    <t>VIATICO A CANCELAR</t>
  </si>
  <si>
    <t>x</t>
  </si>
  <si>
    <t>=</t>
  </si>
  <si>
    <t>(Viático Final)</t>
  </si>
  <si>
    <t>(Días con alojamiento)</t>
  </si>
  <si>
    <t>AUTORIZACIÓN DE VIATICO</t>
  </si>
  <si>
    <t>BENEFICIARIO DEL VIÁTICO</t>
  </si>
  <si>
    <t>Firma</t>
  </si>
  <si>
    <t>Nombre Completo</t>
  </si>
  <si>
    <t>Solicitante:</t>
  </si>
  <si>
    <t>(Ingresar nombre y apellido de quien llena este formulario)</t>
  </si>
  <si>
    <t>Anexo:</t>
  </si>
  <si>
    <t>Correo electrónico:</t>
  </si>
  <si>
    <t>Correo UC</t>
  </si>
  <si>
    <t>Fecha EFECTIVA de Salida</t>
  </si>
  <si>
    <t>Fecha EFECTIVA de Retorno</t>
  </si>
  <si>
    <t>Nº días con viático sin pernoctar</t>
  </si>
  <si>
    <t xml:space="preserve">   X   </t>
  </si>
  <si>
    <t>Nº días con viático completo</t>
  </si>
  <si>
    <t>MONTO REAL DEL VIATICO CONSUMIDO</t>
  </si>
  <si>
    <t>MONTO DEL VIATICO SOLICITADO</t>
  </si>
  <si>
    <t>Pais</t>
  </si>
  <si>
    <t>Autoridades Superiores</t>
  </si>
  <si>
    <t>Factor</t>
  </si>
  <si>
    <t>Columna1</t>
  </si>
  <si>
    <t>101 - Pregrado Imputable</t>
  </si>
  <si>
    <t>AFGANISTAN</t>
  </si>
  <si>
    <t>201 - Magister Profesional</t>
  </si>
  <si>
    <t>ALBANIA</t>
  </si>
  <si>
    <t>202 - Magister de Investigación</t>
  </si>
  <si>
    <t>203 - Doctorado</t>
  </si>
  <si>
    <t>ALEMANIA, Bonn</t>
  </si>
  <si>
    <t>301 - Investigacion Básica</t>
  </si>
  <si>
    <t>ALEMANIA, Dresden</t>
  </si>
  <si>
    <t>302 - Investigación Aplicada</t>
  </si>
  <si>
    <t>ALEMANIA, Hamburgo</t>
  </si>
  <si>
    <t>303 - Investigación por Encargo</t>
  </si>
  <si>
    <t>ALEMANIA, Munich</t>
  </si>
  <si>
    <t>304 - Investigación Internacional</t>
  </si>
  <si>
    <t>ALEMANIA, Otras ciudades</t>
  </si>
  <si>
    <t>replica capital</t>
  </si>
  <si>
    <t>401 - Asesorias y Servicios</t>
  </si>
  <si>
    <t>ANGUILA</t>
  </si>
  <si>
    <t>402 - Educación continua</t>
  </si>
  <si>
    <t>ANGOLA</t>
  </si>
  <si>
    <t>403 - Extensión</t>
  </si>
  <si>
    <t>ANTIGUA Y BARBUDA</t>
  </si>
  <si>
    <t>404 - Filantropía</t>
  </si>
  <si>
    <t>ANTILLAS HOLANDESAS</t>
  </si>
  <si>
    <t>502 - Administración Facultades</t>
  </si>
  <si>
    <t>ARABIA SAUDITA</t>
  </si>
  <si>
    <t>ARGELIA</t>
  </si>
  <si>
    <t>ARGENTINA</t>
  </si>
  <si>
    <t>ARMENIA</t>
  </si>
  <si>
    <t>AUSTRALIA</t>
  </si>
  <si>
    <t>AUSTRIA</t>
  </si>
  <si>
    <t>ARUBA</t>
  </si>
  <si>
    <t>AZERBAIYAN</t>
  </si>
  <si>
    <t>BAHAMAS</t>
  </si>
  <si>
    <t>BAHREIN</t>
  </si>
  <si>
    <t>BANGLADESH</t>
  </si>
  <si>
    <t>BARBADOS</t>
  </si>
  <si>
    <t>BELARUS</t>
  </si>
  <si>
    <t>BELGICA</t>
  </si>
  <si>
    <t>BELICE</t>
  </si>
  <si>
    <t>BENIN</t>
  </si>
  <si>
    <t>BERMUDA</t>
  </si>
  <si>
    <t>BHUTAN</t>
  </si>
  <si>
    <t>BOLIVIA</t>
  </si>
  <si>
    <t>BONAIRE</t>
  </si>
  <si>
    <t>BOSNIA-HERZEGOVINA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</si>
  <si>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</si>
  <si>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</si>
  <si>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</si>
  <si>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</si>
  <si>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</si>
  <si>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</si>
  <si>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</si>
  <si>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</si>
  <si>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CAMERUN</t>
  </si>
  <si>
    <t>CANADA, Otawa</t>
  </si>
  <si>
    <t>CANADA, Montreal</t>
  </si>
  <si>
    <t>CANADA, Toronto</t>
  </si>
  <si>
    <t>CANADA, Otras ciudades</t>
  </si>
  <si>
    <t>CHAD</t>
  </si>
  <si>
    <t>CHINA, REPUBLICA POPULAR, Beijing</t>
  </si>
  <si>
    <t>CHINA, REPUBLICA POPULAR, Hong Kong</t>
  </si>
  <si>
    <t>CHINA, Otras ciudades</t>
  </si>
  <si>
    <t>CHIPRE</t>
  </si>
  <si>
    <t>CISJORDANIA</t>
  </si>
  <si>
    <t>COLOMBIA</t>
  </si>
  <si>
    <t>UNION DE COMORAS</t>
  </si>
  <si>
    <t>CONGO</t>
  </si>
  <si>
    <t>COREA DEL NORTE</t>
  </si>
  <si>
    <t>COREA DEL SUR</t>
  </si>
  <si>
    <t>COSTA DE MARFIL</t>
  </si>
  <si>
    <t>COSTA RICA</t>
  </si>
  <si>
    <t>CROACIA</t>
  </si>
  <si>
    <t>CUBA</t>
  </si>
  <si>
    <t>DINAMARCA</t>
  </si>
  <si>
    <t>DJIBOUTI</t>
  </si>
  <si>
    <t>DOMINICA</t>
  </si>
  <si>
    <t>ECUADOR</t>
  </si>
  <si>
    <t>EGIPTO</t>
  </si>
  <si>
    <t>EL LIBANO</t>
  </si>
  <si>
    <t>EL SALVADOR</t>
  </si>
  <si>
    <t>EMIRATOS ARABES UNI.</t>
  </si>
  <si>
    <t>ERITREA</t>
  </si>
  <si>
    <t>ESLOVAQUIA</t>
  </si>
  <si>
    <t>ESLOVENIA</t>
  </si>
  <si>
    <t>ESPAÑA</t>
  </si>
  <si>
    <t>EE.UU., Washington</t>
  </si>
  <si>
    <t>EE.UU., Miami</t>
  </si>
  <si>
    <t>EE.UU., San Francisco</t>
  </si>
  <si>
    <t>EE.UU. N.YORK</t>
  </si>
  <si>
    <t>EE.UU., Otras ciudades</t>
  </si>
  <si>
    <t>promedio DC, MIA y SFO</t>
  </si>
  <si>
    <t>ESTONIA</t>
  </si>
  <si>
    <t>ETIOPIA</t>
  </si>
  <si>
    <t>FEDERACION DE RUSIA</t>
  </si>
  <si>
    <t>FIJI</t>
  </si>
  <si>
    <t>FILIPINAS</t>
  </si>
  <si>
    <t>FINLANDIA</t>
  </si>
  <si>
    <t>FRANCIA</t>
  </si>
  <si>
    <t>GABON</t>
  </si>
  <si>
    <t>GAMBIA</t>
  </si>
  <si>
    <t>GEORGIA</t>
  </si>
  <si>
    <t>GHANA</t>
  </si>
  <si>
    <t>GRECIA</t>
  </si>
  <si>
    <t>GRENADA</t>
  </si>
  <si>
    <t>GUATEMALA</t>
  </si>
  <si>
    <t>GUINEA</t>
  </si>
  <si>
    <t>GUINEA BISSAU</t>
  </si>
  <si>
    <t>GUINEA ECUATORIAL</t>
  </si>
  <si>
    <t>GUYANA</t>
  </si>
  <si>
    <t>HAITI</t>
  </si>
  <si>
    <t>HONDURAS</t>
  </si>
  <si>
    <t>HUNGRIA</t>
  </si>
  <si>
    <t>INDIA</t>
  </si>
  <si>
    <t>INDONESIA</t>
  </si>
  <si>
    <t>IRAK</t>
  </si>
  <si>
    <t>IRAN</t>
  </si>
  <si>
    <t>IRLANDA</t>
  </si>
  <si>
    <t>ISLANDIA</t>
  </si>
  <si>
    <t>ISLAS MARSHALL</t>
  </si>
  <si>
    <t>ISLAS SALOMON</t>
  </si>
  <si>
    <t>ISRAEL</t>
  </si>
  <si>
    <t>ITALIA</t>
  </si>
  <si>
    <t>JAMAICA</t>
  </si>
  <si>
    <t>JAPON</t>
  </si>
  <si>
    <t>JORDANI</t>
  </si>
  <si>
    <t>KAZAKHSTAN</t>
  </si>
  <si>
    <t>KENYA</t>
  </si>
  <si>
    <t>KIRIBATI</t>
  </si>
  <si>
    <t>KUWAIT</t>
  </si>
  <si>
    <t>KIRGUISTAN</t>
  </si>
  <si>
    <t>LESOTHO</t>
  </si>
  <si>
    <t xml:space="preserve">LETONIA </t>
  </si>
  <si>
    <t>LIBERIA</t>
  </si>
  <si>
    <t>LIBIA</t>
  </si>
  <si>
    <t>LITUANIA</t>
  </si>
  <si>
    <t>LUXEMBURGO</t>
  </si>
  <si>
    <t>MACEDONIA</t>
  </si>
  <si>
    <t>MADAGASCAR</t>
  </si>
  <si>
    <t>MALASIA</t>
  </si>
  <si>
    <t>MALAWI</t>
  </si>
  <si>
    <t>MALDIVAS</t>
  </si>
  <si>
    <t>MALI</t>
  </si>
  <si>
    <t>MALTA</t>
  </si>
  <si>
    <t>MARRUECOS</t>
  </si>
  <si>
    <t>MAURICIO</t>
  </si>
  <si>
    <t>MAURITANIA</t>
  </si>
  <si>
    <t>MEXICO</t>
  </si>
  <si>
    <t>MICRONESIA</t>
  </si>
  <si>
    <t>MOLDAVIA</t>
  </si>
  <si>
    <t>MONACO</t>
  </si>
  <si>
    <t>MONGOLIA</t>
  </si>
  <si>
    <t>MONTSERRAT</t>
  </si>
  <si>
    <t>MONTENEGRO</t>
  </si>
  <si>
    <t>MOZAMBIQUE</t>
  </si>
  <si>
    <t>MYANMAR</t>
  </si>
  <si>
    <t>NAMIBIA</t>
  </si>
  <si>
    <t>NAURU</t>
  </si>
  <si>
    <t>NEPAL</t>
  </si>
  <si>
    <t>NICARAGUA</t>
  </si>
  <si>
    <t>NIGER</t>
  </si>
  <si>
    <t>NIGERIA</t>
  </si>
  <si>
    <t>NORUEGA</t>
  </si>
  <si>
    <t>NUEVA CALEDONIA</t>
  </si>
  <si>
    <t>NUEVA ZELANDIA</t>
  </si>
  <si>
    <t>OMAN</t>
  </si>
  <si>
    <t>PAISES BAJOS</t>
  </si>
  <si>
    <t>PAKISTAN</t>
  </si>
  <si>
    <t>PANAMA</t>
  </si>
  <si>
    <t>PAPUA NUEVA GUINEA</t>
  </si>
  <si>
    <t>PARAGUAY</t>
  </si>
  <si>
    <t>PERU</t>
  </si>
  <si>
    <t>POLONIA</t>
  </si>
  <si>
    <t>PORTUGAL</t>
  </si>
  <si>
    <t>PUERTO RICO</t>
  </si>
  <si>
    <t>QATAR</t>
  </si>
  <si>
    <t>REINO UNIDO</t>
  </si>
  <si>
    <t>REP. CENTROAFRICANA</t>
  </si>
  <si>
    <t>REPUBLICA CHECA</t>
  </si>
  <si>
    <t>REPUBLICA DEMOCRATICA DEL CONGO</t>
  </si>
  <si>
    <t>Kinshasa (ex Zaire)</t>
  </si>
  <si>
    <t>REPUBLICA POPULAR DEMOCRATICA DE LAOS</t>
  </si>
  <si>
    <t>REPUBLICA DOMINICANA</t>
  </si>
  <si>
    <t>REPUBLICA DE PALAOS</t>
  </si>
  <si>
    <t>RUANDA</t>
  </si>
  <si>
    <t>RUMANIA</t>
  </si>
  <si>
    <t>SAMOA</t>
  </si>
  <si>
    <t>SAINT KITTS and NEVIS</t>
  </si>
  <si>
    <t>SANTO TOME Y PRINCIPE</t>
  </si>
  <si>
    <t>SAN VICENTE Y GRANADINAS</t>
  </si>
  <si>
    <t>SANTA LUCIA</t>
  </si>
  <si>
    <t>SENEGAL</t>
  </si>
  <si>
    <t>SERBIA</t>
  </si>
  <si>
    <t>SEYCHELLES</t>
  </si>
  <si>
    <t>SIERRA LEONA</t>
  </si>
  <si>
    <t>SINGAPUR</t>
  </si>
  <si>
    <t>SIRIA</t>
  </si>
  <si>
    <t>SOMALIA</t>
  </si>
  <si>
    <t>SRI LANKA</t>
  </si>
  <si>
    <t>SUAZILANDIA</t>
  </si>
  <si>
    <t>SUDAFRICA</t>
  </si>
  <si>
    <t>SUDAN</t>
  </si>
  <si>
    <t>SUECIA</t>
  </si>
  <si>
    <t>SUIZA</t>
  </si>
  <si>
    <t>SURINAME</t>
  </si>
  <si>
    <t>TAILANDIA</t>
  </si>
  <si>
    <t>TAJIKISTAN</t>
  </si>
  <si>
    <t>TANZANIA</t>
  </si>
  <si>
    <t>TIMOR - LESTE</t>
  </si>
  <si>
    <t>TOGO</t>
  </si>
  <si>
    <t>TONGA</t>
  </si>
  <si>
    <t>TRINIDAD Y TOBAGO</t>
  </si>
  <si>
    <t>TUNEZ</t>
  </si>
  <si>
    <t>TURKMENISTA</t>
  </si>
  <si>
    <t>TURQUIA, Ankara</t>
  </si>
  <si>
    <t>TURQUIA, Estambul</t>
  </si>
  <si>
    <t>TURQUIA, Otras ciudades</t>
  </si>
  <si>
    <t>TUVALU</t>
  </si>
  <si>
    <t>UCRANIA</t>
  </si>
  <si>
    <t>UGANDA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</si>
  <si>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</si>
  <si>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</si>
  <si>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</si>
  <si>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</si>
  <si>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</si>
  <si>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</si>
  <si>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</si>
  <si>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</si>
  <si>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 xml:space="preserve">RESPONSABLE FINANCIERO </t>
  </si>
  <si>
    <t>RESPONSABLE FINANCIERO</t>
  </si>
  <si>
    <t>País de destino</t>
  </si>
  <si>
    <t>Duración del viaje</t>
  </si>
  <si>
    <t>Beneficiario del viático</t>
  </si>
  <si>
    <t>SOLICITUD DE VIÁTICO</t>
  </si>
  <si>
    <t>DETERMINACIÓN MONTO DEL VIÁTICO</t>
  </si>
  <si>
    <t>Duración estadía (en días)</t>
  </si>
  <si>
    <t>Motivo del viaje (actividad a desarrollar)</t>
  </si>
  <si>
    <t>Viático base diario</t>
  </si>
  <si>
    <t>Factor ajuste</t>
  </si>
  <si>
    <t>Viático final diario</t>
  </si>
  <si>
    <t>País/Ciudad destino</t>
  </si>
  <si>
    <t>JUSTIFICACIÓN  DE VIÁTICO</t>
  </si>
  <si>
    <t>LIQUIDACIÓN DEL VIÁTICO</t>
  </si>
  <si>
    <t>Viático Base</t>
  </si>
  <si>
    <t>USD</t>
  </si>
  <si>
    <t>Total viático solicitado (4)</t>
  </si>
  <si>
    <t>Indicaciones</t>
  </si>
  <si>
    <t>* El viático cubre gastos de alojamiento, movilización y alimentación en país de destino</t>
  </si>
  <si>
    <t>* En caso de cancelación del viaje o postergación, se deben reintegrar los fondos asignados</t>
  </si>
  <si>
    <t>Nota Explicativa</t>
  </si>
  <si>
    <t>Total viático consumido</t>
  </si>
  <si>
    <t>AUTORIZACIÓN DE LA JUSTIFICACIÓN DE VIÁTICO</t>
  </si>
  <si>
    <r>
      <t>(Días sin alojamiento)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(3)</t>
    </r>
  </si>
  <si>
    <r>
      <rPr>
        <sz val="10"/>
        <rFont val="Arial"/>
        <family val="2"/>
      </rPr>
      <t>T/C</t>
    </r>
    <r>
      <rPr>
        <b/>
        <sz val="10"/>
        <rFont val="Arial"/>
        <family val="2"/>
      </rPr>
      <t xml:space="preserve"> (1)</t>
    </r>
  </si>
  <si>
    <r>
      <rPr>
        <sz val="10"/>
        <rFont val="Arial"/>
        <family val="2"/>
      </rPr>
      <t>UTM</t>
    </r>
    <r>
      <rPr>
        <b/>
        <sz val="10"/>
        <rFont val="Arial"/>
        <family val="2"/>
      </rPr>
      <t xml:space="preserve"> (1)(2)</t>
    </r>
  </si>
  <si>
    <t>(1) Tasa de cambio o UTM debe corresponder a la publicada por el Banco Central (https://si3.bcentral.cl/indicadoressiete/secure/IndicadoresDiarios.aspx) según fecha de solicitud.</t>
  </si>
  <si>
    <t>(2) Llenar sólo para viáticos nacionales.</t>
  </si>
  <si>
    <t>(3) Funcionarios/académicos deben solicitar sólo el 50% del valor diario cuando pernocten en el medio de transporte.</t>
  </si>
  <si>
    <t>(4) Utilizar en caso que la unidad solicitante autorice un monto menor al calculado o la cuenta no disponga de los fondos para cubrir la totalidad del viático.</t>
  </si>
  <si>
    <t>Monto máximo viático calculado</t>
  </si>
  <si>
    <t>Unidad imputable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</si>
</sst>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-* #,##0.00\ _€_-;\-* #,##0.00\ _€_-;_-* &quot;-&quot;??\ _€_-;_-@_-"/>
    <numFmt numFmtId="166" formatCode="#,##0.00\ [$€-80C]"/>
    <numFmt numFmtId="167" formatCode="_-* #,##0_-;\-* #,##0_-;_-* &quot;-&quot;??_-;_-@_-"/>
    <numFmt numFmtId="168" formatCode="_ * #,##0.00_ ;_ * \-#,##0.00_ ;_ * &quot;-&quot;_ ;_ @_ "/>
    <numFmt numFmtId="169" formatCode="_-* #,##0\ _€_-;\-* #,##0\ _€_-;_-* &quot;-&quot;??\ _€_-;_-@_-"/>
    <numFmt numFmtId="170" formatCode="#,##0_ ;\-#,##0\ "/>
    <numFmt numFmtId="171" formatCode="_ &quot;$&quot;* #,##0.00_ ;_ &quot;$&quot;* \-#,##0.00_ ;_ &quot;$&quot;* &quot;-&quot;_ ;_ @_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12"/>
      <color theme="1"/>
      <name val="Arial"/>
      <family val="2"/>
    </font>
    <font>
      <b/>
      <sz val="11"/>
      <color theme="1"/>
      <name val="Roboto"/>
    </font>
    <font>
      <sz val="11"/>
      <color theme="1"/>
      <name val="Roboto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rgb="FFFF0000"/>
      <name val="Roboto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DDDDDD"/>
      </bottom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42" fontId="1" fillId="0" borderId="0" applyFont="0" applyFill="0" applyBorder="0" applyAlignment="0" applyProtection="0"/>
  </cellStyleXfs>
  <cellXfs count="312">
    <xf numFmtId="0" fontId="0" fillId="0" borderId="0" xfId="0"/>
    <xf numFmtId="0" fontId="6" fillId="0" borderId="0" xfId="0" applyFont="1"/>
    <xf numFmtId="0" fontId="8" fillId="0" borderId="0" xfId="0" applyFont="1"/>
    <xf numFmtId="0" fontId="10" fillId="0" borderId="4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9" xfId="0" applyFont="1" applyBorder="1"/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4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4" fontId="6" fillId="2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vertical="center"/>
    </xf>
    <xf numFmtId="166" fontId="11" fillId="0" borderId="0" xfId="0" applyNumberFormat="1" applyFont="1" applyAlignment="1">
      <alignment vertical="center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167" fontId="6" fillId="0" borderId="0" xfId="1" applyNumberFormat="1" applyFont="1" applyBorder="1" applyAlignment="1" applyProtection="1">
      <alignment horizontal="right" vertical="center"/>
    </xf>
    <xf numFmtId="167" fontId="6" fillId="0" borderId="6" xfId="1" applyNumberFormat="1" applyFont="1" applyBorder="1" applyAlignment="1" applyProtection="1">
      <alignment horizontal="right" vertical="center"/>
    </xf>
    <xf numFmtId="0" fontId="6" fillId="0" borderId="6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5" fontId="9" fillId="0" borderId="0" xfId="1" applyFont="1" applyBorder="1" applyAlignment="1" applyProtection="1">
      <alignment horizontal="center" vertical="center"/>
    </xf>
    <xf numFmtId="165" fontId="6" fillId="0" borderId="0" xfId="1" applyFont="1" applyBorder="1" applyAlignment="1" applyProtection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3" fontId="11" fillId="0" borderId="9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7" fontId="6" fillId="0" borderId="0" xfId="0" applyNumberFormat="1" applyFont="1" applyAlignment="1">
      <alignment horizontal="right" vertical="center"/>
    </xf>
    <xf numFmtId="0" fontId="6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169" fontId="6" fillId="0" borderId="6" xfId="1" applyNumberFormat="1" applyFont="1" applyBorder="1" applyAlignment="1" applyProtection="1">
      <alignment horizontal="center" vertical="center"/>
    </xf>
    <xf numFmtId="0" fontId="2" fillId="0" borderId="0" xfId="0" applyFont="1" applyAlignment="1">
      <alignment horizontal="right" vertical="center"/>
    </xf>
    <xf numFmtId="3" fontId="6" fillId="0" borderId="9" xfId="0" applyNumberFormat="1" applyFont="1" applyBorder="1"/>
    <xf numFmtId="0" fontId="4" fillId="0" borderId="4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11" fillId="0" borderId="7" xfId="0" applyFont="1" applyBorder="1"/>
    <xf numFmtId="0" fontId="11" fillId="0" borderId="5" xfId="0" applyFont="1" applyBorder="1"/>
    <xf numFmtId="0" fontId="11" fillId="0" borderId="8" xfId="0" applyFont="1" applyBorder="1"/>
    <xf numFmtId="0" fontId="11" fillId="0" borderId="4" xfId="0" applyFont="1" applyBorder="1"/>
    <xf numFmtId="0" fontId="11" fillId="0" borderId="9" xfId="0" applyFont="1" applyBorder="1"/>
    <xf numFmtId="3" fontId="11" fillId="0" borderId="9" xfId="0" applyNumberFormat="1" applyFont="1" applyBorder="1"/>
    <xf numFmtId="0" fontId="11" fillId="0" borderId="0" xfId="0" applyFont="1" applyAlignment="1">
      <alignment horizontal="center"/>
    </xf>
    <xf numFmtId="0" fontId="11" fillId="2" borderId="6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left"/>
    </xf>
    <xf numFmtId="3" fontId="11" fillId="0" borderId="0" xfId="0" applyNumberFormat="1" applyFont="1" applyAlignment="1">
      <alignment horizontal="center"/>
    </xf>
    <xf numFmtId="3" fontId="11" fillId="0" borderId="4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right" indent="1"/>
    </xf>
    <xf numFmtId="0" fontId="11" fillId="0" borderId="0" xfId="0" applyFont="1" applyAlignment="1">
      <alignment horizontal="right" indent="1"/>
    </xf>
    <xf numFmtId="41" fontId="11" fillId="0" borderId="0" xfId="2" applyFont="1" applyBorder="1" applyProtection="1"/>
    <xf numFmtId="41" fontId="6" fillId="0" borderId="0" xfId="2" applyFont="1" applyBorder="1" applyProtection="1"/>
    <xf numFmtId="41" fontId="11" fillId="0" borderId="0" xfId="2" applyFont="1" applyBorder="1" applyAlignment="1" applyProtection="1">
      <alignment horizontal="right"/>
    </xf>
    <xf numFmtId="41" fontId="6" fillId="0" borderId="0" xfId="2" applyFont="1" applyBorder="1" applyAlignment="1" applyProtection="1">
      <alignment horizontal="right"/>
    </xf>
    <xf numFmtId="0" fontId="6" fillId="0" borderId="0" xfId="0" applyFont="1" applyAlignment="1" applyProtection="1">
      <alignment horizontal="center" vertical="center"/>
      <protection locked="0"/>
    </xf>
    <xf numFmtId="41" fontId="6" fillId="0" borderId="6" xfId="2" applyFont="1" applyFill="1" applyBorder="1" applyAlignment="1" applyProtection="1">
      <alignment vertical="center"/>
    </xf>
    <xf numFmtId="49" fontId="6" fillId="2" borderId="6" xfId="0" applyNumberFormat="1" applyFont="1" applyFill="1" applyBorder="1" applyAlignment="1" applyProtection="1">
      <alignment horizontal="left" vertical="center" indent="1"/>
      <protection locked="0"/>
    </xf>
    <xf numFmtId="9" fontId="9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1" fontId="3" fillId="0" borderId="0" xfId="2" applyFont="1" applyFill="1" applyBorder="1" applyAlignment="1" applyProtection="1">
      <alignment horizontal="right" vertical="center"/>
      <protection locked="0"/>
    </xf>
    <xf numFmtId="49" fontId="6" fillId="4" borderId="0" xfId="0" applyNumberFormat="1" applyFont="1" applyFill="1" applyAlignment="1" applyProtection="1">
      <alignment horizontal="left" vertical="center" indent="1"/>
      <protection locked="0"/>
    </xf>
    <xf numFmtId="41" fontId="6" fillId="0" borderId="0" xfId="2" applyFont="1" applyBorder="1" applyAlignment="1" applyProtection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2"/>
    </xf>
    <xf numFmtId="0" fontId="6" fillId="4" borderId="9" xfId="0" applyFont="1" applyFill="1" applyBorder="1" applyAlignment="1">
      <alignment horizontal="left"/>
    </xf>
    <xf numFmtId="0" fontId="8" fillId="4" borderId="9" xfId="0" applyFont="1" applyFill="1" applyBorder="1"/>
    <xf numFmtId="0" fontId="5" fillId="0" borderId="0" xfId="0" applyFont="1" applyAlignment="1">
      <alignment horizontal="left"/>
    </xf>
    <xf numFmtId="0" fontId="6" fillId="4" borderId="9" xfId="0" applyFont="1" applyFill="1" applyBorder="1" applyAlignment="1" applyProtection="1">
      <alignment vertical="center"/>
      <protection locked="0"/>
    </xf>
    <xf numFmtId="0" fontId="7" fillId="4" borderId="9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left"/>
    </xf>
    <xf numFmtId="49" fontId="6" fillId="2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indent="1"/>
    </xf>
    <xf numFmtId="0" fontId="11" fillId="0" borderId="4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9" xfId="0" applyFont="1" applyBorder="1" applyAlignment="1">
      <alignment vertical="top"/>
    </xf>
    <xf numFmtId="167" fontId="6" fillId="0" borderId="0" xfId="0" applyNumberFormat="1" applyFont="1" applyAlignment="1">
      <alignment vertical="center"/>
    </xf>
    <xf numFmtId="1" fontId="6" fillId="0" borderId="6" xfId="1" applyNumberFormat="1" applyFont="1" applyFill="1" applyBorder="1" applyAlignment="1" applyProtection="1">
      <alignment horizontal="center"/>
    </xf>
    <xf numFmtId="0" fontId="11" fillId="0" borderId="0" xfId="0" applyFont="1" applyAlignment="1">
      <alignment horizontal="left" indent="1"/>
    </xf>
    <xf numFmtId="0" fontId="19" fillId="0" borderId="0" xfId="0" applyFont="1" applyAlignment="1">
      <alignment horizontal="right"/>
    </xf>
    <xf numFmtId="0" fontId="5" fillId="0" borderId="0" xfId="0" applyFont="1"/>
    <xf numFmtId="0" fontId="19" fillId="0" borderId="0" xfId="0" applyFont="1"/>
    <xf numFmtId="3" fontId="19" fillId="0" borderId="9" xfId="0" applyNumberFormat="1" applyFont="1" applyBorder="1" applyAlignment="1">
      <alignment horizontal="right"/>
    </xf>
    <xf numFmtId="3" fontId="19" fillId="0" borderId="0" xfId="0" applyNumberFormat="1" applyFont="1" applyAlignment="1">
      <alignment horizontal="right"/>
    </xf>
    <xf numFmtId="41" fontId="19" fillId="0" borderId="0" xfId="2" applyFont="1" applyBorder="1" applyAlignment="1" applyProtection="1">
      <alignment horizontal="right"/>
    </xf>
    <xf numFmtId="41" fontId="5" fillId="0" borderId="0" xfId="2" applyFont="1" applyBorder="1" applyAlignment="1" applyProtection="1">
      <alignment horizontal="right"/>
    </xf>
    <xf numFmtId="170" fontId="6" fillId="2" borderId="6" xfId="0" applyNumberFormat="1" applyFont="1" applyFill="1" applyBorder="1" applyAlignment="1" applyProtection="1">
      <alignment horizontal="center" vertical="center"/>
      <protection locked="0"/>
    </xf>
    <xf numFmtId="170" fontId="6" fillId="0" borderId="6" xfId="2" applyNumberFormat="1" applyFont="1" applyBorder="1" applyAlignment="1" applyProtection="1">
      <alignment horizontal="center" vertical="center"/>
    </xf>
    <xf numFmtId="167" fontId="5" fillId="0" borderId="6" xfId="1" applyNumberFormat="1" applyFont="1" applyBorder="1" applyAlignment="1" applyProtection="1">
      <alignment horizontal="right" vertical="center"/>
    </xf>
    <xf numFmtId="41" fontId="5" fillId="0" borderId="6" xfId="2" applyFont="1" applyFill="1" applyBorder="1" applyAlignment="1" applyProtection="1">
      <alignment horizontal="right" vertical="center"/>
    </xf>
    <xf numFmtId="41" fontId="5" fillId="0" borderId="0" xfId="2" applyFont="1" applyFill="1" applyBorder="1" applyAlignment="1" applyProtection="1">
      <alignment horizontal="right" vertical="center"/>
      <protection locked="0"/>
    </xf>
    <xf numFmtId="41" fontId="5" fillId="0" borderId="6" xfId="2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167" fontId="6" fillId="0" borderId="6" xfId="1" applyNumberFormat="1" applyFont="1" applyFill="1" applyBorder="1" applyAlignment="1" applyProtection="1">
      <alignment horizontal="right" vertical="center"/>
    </xf>
    <xf numFmtId="168" fontId="6" fillId="0" borderId="6" xfId="2" applyNumberFormat="1" applyFont="1" applyFill="1" applyBorder="1" applyAlignment="1" applyProtection="1">
      <alignment horizontal="right" vertical="center"/>
    </xf>
    <xf numFmtId="0" fontId="21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1" fillId="9" borderId="7" xfId="0" applyFont="1" applyFill="1" applyBorder="1" applyAlignment="1">
      <alignment vertical="center"/>
    </xf>
    <xf numFmtId="0" fontId="6" fillId="9" borderId="5" xfId="0" applyFont="1" applyFill="1" applyBorder="1" applyAlignment="1">
      <alignment vertical="center"/>
    </xf>
    <xf numFmtId="0" fontId="3" fillId="9" borderId="5" xfId="0" applyFont="1" applyFill="1" applyBorder="1" applyAlignment="1">
      <alignment vertical="center"/>
    </xf>
    <xf numFmtId="0" fontId="6" fillId="9" borderId="8" xfId="0" applyFont="1" applyFill="1" applyBorder="1" applyAlignment="1">
      <alignment vertical="center"/>
    </xf>
    <xf numFmtId="0" fontId="11" fillId="9" borderId="4" xfId="0" applyFont="1" applyFill="1" applyBorder="1" applyAlignment="1">
      <alignment vertical="center"/>
    </xf>
    <xf numFmtId="0" fontId="6" fillId="9" borderId="0" xfId="0" applyFont="1" applyFill="1" applyAlignment="1">
      <alignment vertical="center"/>
    </xf>
    <xf numFmtId="0" fontId="6" fillId="9" borderId="9" xfId="0" applyFont="1" applyFill="1" applyBorder="1" applyAlignment="1">
      <alignment vertical="center"/>
    </xf>
    <xf numFmtId="0" fontId="4" fillId="9" borderId="0" xfId="0" applyFont="1" applyFill="1" applyAlignment="1">
      <alignment vertical="center"/>
    </xf>
    <xf numFmtId="0" fontId="3" fillId="9" borderId="0" xfId="0" applyFont="1" applyFill="1" applyAlignment="1">
      <alignment horizontal="left" vertical="center"/>
    </xf>
    <xf numFmtId="0" fontId="4" fillId="9" borderId="0" xfId="0" applyFont="1" applyFill="1"/>
    <xf numFmtId="0" fontId="11" fillId="9" borderId="10" xfId="0" applyFont="1" applyFill="1" applyBorder="1" applyAlignment="1">
      <alignment vertical="center"/>
    </xf>
    <xf numFmtId="0" fontId="6" fillId="9" borderId="11" xfId="0" applyFont="1" applyFill="1" applyBorder="1" applyAlignment="1">
      <alignment vertical="center"/>
    </xf>
    <xf numFmtId="0" fontId="9" fillId="9" borderId="11" xfId="0" applyFont="1" applyFill="1" applyBorder="1" applyAlignment="1">
      <alignment vertical="center"/>
    </xf>
    <xf numFmtId="0" fontId="11" fillId="9" borderId="11" xfId="0" applyFont="1" applyFill="1" applyBorder="1" applyAlignment="1">
      <alignment vertical="center"/>
    </xf>
    <xf numFmtId="0" fontId="9" fillId="9" borderId="11" xfId="0" applyFont="1" applyFill="1" applyBorder="1" applyAlignment="1">
      <alignment horizontal="right" vertical="center"/>
    </xf>
    <xf numFmtId="0" fontId="6" fillId="9" borderId="12" xfId="0" applyFont="1" applyFill="1" applyBorder="1" applyAlignment="1">
      <alignment vertical="center"/>
    </xf>
    <xf numFmtId="0" fontId="5" fillId="9" borderId="5" xfId="0" applyFont="1" applyFill="1" applyBorder="1" applyAlignment="1">
      <alignment vertical="center"/>
    </xf>
    <xf numFmtId="0" fontId="5" fillId="9" borderId="0" xfId="0" applyFont="1" applyFill="1"/>
    <xf numFmtId="0" fontId="9" fillId="0" borderId="0" xfId="0" applyFont="1"/>
    <xf numFmtId="1" fontId="11" fillId="0" borderId="6" xfId="0" applyNumberFormat="1" applyFont="1" applyBorder="1" applyAlignment="1">
      <alignment horizontal="center"/>
    </xf>
    <xf numFmtId="9" fontId="11" fillId="0" borderId="6" xfId="0" applyNumberFormat="1" applyFont="1" applyBorder="1" applyAlignment="1">
      <alignment horizontal="center"/>
    </xf>
    <xf numFmtId="9" fontId="11" fillId="0" borderId="1" xfId="0" applyNumberFormat="1" applyFont="1" applyBorder="1" applyAlignment="1">
      <alignment horizontal="center"/>
    </xf>
    <xf numFmtId="167" fontId="5" fillId="0" borderId="6" xfId="1" applyNumberFormat="1" applyFont="1" applyBorder="1" applyAlignment="1" applyProtection="1">
      <alignment horizontal="right" vertical="center"/>
      <protection locked="0"/>
    </xf>
    <xf numFmtId="0" fontId="15" fillId="3" borderId="16" xfId="0" applyFont="1" applyFill="1" applyBorder="1" applyAlignment="1">
      <alignment horizontal="left" vertical="top" wrapText="1" indent="1"/>
    </xf>
    <xf numFmtId="168" fontId="15" fillId="3" borderId="18" xfId="2" applyNumberFormat="1" applyFont="1" applyFill="1" applyBorder="1" applyAlignment="1" applyProtection="1">
      <alignment horizontal="left" vertical="top" wrapText="1" indent="1"/>
    </xf>
    <xf numFmtId="168" fontId="15" fillId="3" borderId="17" xfId="2" applyNumberFormat="1" applyFont="1" applyFill="1" applyBorder="1" applyAlignment="1" applyProtection="1">
      <alignment horizontal="left" vertical="top" wrapText="1" indent="1"/>
    </xf>
    <xf numFmtId="0" fontId="14" fillId="0" borderId="13" xfId="0" applyFont="1" applyBorder="1" applyAlignment="1">
      <alignment horizontal="left" vertical="top" indent="1"/>
    </xf>
    <xf numFmtId="0" fontId="23" fillId="5" borderId="40" xfId="0" applyFont="1" applyFill="1" applyBorder="1" applyAlignment="1">
      <alignment horizontal="center"/>
    </xf>
    <xf numFmtId="0" fontId="23" fillId="5" borderId="39" xfId="0" applyFont="1" applyFill="1" applyBorder="1" applyAlignment="1">
      <alignment horizontal="center"/>
    </xf>
    <xf numFmtId="0" fontId="15" fillId="0" borderId="14" xfId="0" applyFont="1" applyBorder="1" applyAlignment="1">
      <alignment horizontal="left" vertical="top" wrapText="1" indent="1"/>
    </xf>
    <xf numFmtId="41" fontId="15" fillId="0" borderId="14" xfId="2" applyFont="1" applyFill="1" applyBorder="1" applyAlignment="1" applyProtection="1">
      <alignment horizontal="left" vertical="top" wrapText="1" indent="1"/>
    </xf>
    <xf numFmtId="168" fontId="15" fillId="0" borderId="14" xfId="2" applyNumberFormat="1" applyFont="1" applyFill="1" applyBorder="1" applyAlignment="1" applyProtection="1">
      <alignment horizontal="left" vertical="top" wrapText="1" indent="1"/>
    </xf>
    <xf numFmtId="168" fontId="15" fillId="0" borderId="0" xfId="2" applyNumberFormat="1" applyFont="1" applyFill="1" applyBorder="1" applyAlignment="1" applyProtection="1">
      <alignment horizontal="left" vertical="top" wrapText="1" indent="1"/>
    </xf>
    <xf numFmtId="0" fontId="0" fillId="6" borderId="38" xfId="0" applyFill="1" applyBorder="1"/>
    <xf numFmtId="0" fontId="0" fillId="6" borderId="39" xfId="0" applyFill="1" applyBorder="1"/>
    <xf numFmtId="0" fontId="0" fillId="0" borderId="38" xfId="0" applyBorder="1"/>
    <xf numFmtId="0" fontId="0" fillId="0" borderId="39" xfId="0" applyBorder="1"/>
    <xf numFmtId="0" fontId="22" fillId="3" borderId="14" xfId="0" applyFont="1" applyFill="1" applyBorder="1" applyAlignment="1">
      <alignment horizontal="left" vertical="top" wrapText="1" indent="1"/>
    </xf>
    <xf numFmtId="41" fontId="22" fillId="3" borderId="14" xfId="2" applyFont="1" applyFill="1" applyBorder="1" applyAlignment="1" applyProtection="1">
      <alignment horizontal="left" vertical="top" wrapText="1" indent="1"/>
    </xf>
    <xf numFmtId="168" fontId="22" fillId="3" borderId="14" xfId="2" applyNumberFormat="1" applyFont="1" applyFill="1" applyBorder="1" applyAlignment="1" applyProtection="1">
      <alignment horizontal="left" vertical="top" wrapText="1" indent="1"/>
    </xf>
    <xf numFmtId="0" fontId="15" fillId="3" borderId="14" xfId="0" applyFont="1" applyFill="1" applyBorder="1" applyAlignment="1">
      <alignment horizontal="left" vertical="top" wrapText="1" indent="1"/>
    </xf>
    <xf numFmtId="41" fontId="15" fillId="3" borderId="14" xfId="2" applyFont="1" applyFill="1" applyBorder="1" applyAlignment="1" applyProtection="1">
      <alignment horizontal="left" vertical="top" wrapText="1" indent="1"/>
    </xf>
    <xf numFmtId="168" fontId="15" fillId="3" borderId="14" xfId="2" applyNumberFormat="1" applyFont="1" applyFill="1" applyBorder="1" applyAlignment="1" applyProtection="1">
      <alignment horizontal="left" vertical="top" wrapText="1" indent="1"/>
    </xf>
    <xf numFmtId="41" fontId="15" fillId="3" borderId="17" xfId="2" applyFont="1" applyFill="1" applyBorder="1" applyAlignment="1" applyProtection="1">
      <alignment horizontal="left" vertical="top" wrapText="1" indent="1"/>
    </xf>
    <xf numFmtId="0" fontId="15" fillId="0" borderId="0" xfId="0" applyFont="1" applyAlignment="1">
      <alignment horizontal="left" vertical="top" wrapText="1" indent="1"/>
    </xf>
    <xf numFmtId="41" fontId="15" fillId="0" borderId="0" xfId="2" applyFont="1" applyFill="1" applyBorder="1" applyAlignment="1" applyProtection="1">
      <alignment horizontal="left" vertical="top" wrapText="1" indent="1"/>
    </xf>
    <xf numFmtId="168" fontId="0" fillId="0" borderId="0" xfId="0" applyNumberFormat="1"/>
    <xf numFmtId="0" fontId="13" fillId="0" borderId="14" xfId="0" applyFont="1" applyBorder="1" applyAlignment="1">
      <alignment horizontal="left" vertical="top" wrapText="1" indent="1"/>
    </xf>
    <xf numFmtId="49" fontId="17" fillId="2" borderId="6" xfId="3" applyNumberFormat="1" applyFill="1" applyBorder="1" applyAlignment="1" applyProtection="1">
      <alignment horizontal="left" vertical="center" indent="1"/>
      <protection locked="0"/>
    </xf>
    <xf numFmtId="16" fontId="11" fillId="0" borderId="4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 indent="1"/>
      <protection locked="0"/>
    </xf>
    <xf numFmtId="0" fontId="6" fillId="2" borderId="2" xfId="0" applyFont="1" applyFill="1" applyBorder="1" applyAlignment="1" applyProtection="1">
      <alignment horizontal="left" vertical="center" indent="1"/>
      <protection locked="0"/>
    </xf>
    <xf numFmtId="0" fontId="6" fillId="2" borderId="3" xfId="0" applyFont="1" applyFill="1" applyBorder="1" applyAlignment="1" applyProtection="1">
      <alignment horizontal="left" vertical="center" indent="1"/>
      <protection locked="0"/>
    </xf>
    <xf numFmtId="0" fontId="3" fillId="2" borderId="7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49" fontId="6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6" fillId="2" borderId="12" xfId="0" applyFont="1" applyFill="1" applyBorder="1" applyAlignment="1" applyProtection="1">
      <alignment horizontal="left" vertical="center"/>
      <protection locked="0"/>
    </xf>
    <xf numFmtId="49" fontId="6" fillId="2" borderId="1" xfId="0" applyNumberFormat="1" applyFont="1" applyFill="1" applyBorder="1" applyAlignment="1" applyProtection="1">
      <alignment horizontal="left" vertical="center" indent="1"/>
      <protection locked="0"/>
    </xf>
    <xf numFmtId="49" fontId="6" fillId="2" borderId="2" xfId="0" applyNumberFormat="1" applyFont="1" applyFill="1" applyBorder="1" applyAlignment="1" applyProtection="1">
      <alignment horizontal="left" vertical="center" indent="1"/>
      <protection locked="0"/>
    </xf>
    <xf numFmtId="49" fontId="6" fillId="2" borderId="3" xfId="0" applyNumberFormat="1" applyFont="1" applyFill="1" applyBorder="1" applyAlignment="1" applyProtection="1">
      <alignment horizontal="left" vertical="center" indent="1"/>
      <protection locked="0"/>
    </xf>
    <xf numFmtId="0" fontId="6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14" fontId="16" fillId="2" borderId="1" xfId="0" applyNumberFormat="1" applyFont="1" applyFill="1" applyBorder="1" applyAlignment="1" applyProtection="1">
      <alignment horizontal="center" vertical="top"/>
      <protection locked="0"/>
    </xf>
    <xf numFmtId="14" fontId="16" fillId="2" borderId="2" xfId="0" applyNumberFormat="1" applyFont="1" applyFill="1" applyBorder="1" applyAlignment="1" applyProtection="1">
      <alignment horizontal="center" vertical="top"/>
      <protection locked="0"/>
    </xf>
    <xf numFmtId="14" fontId="16" fillId="2" borderId="3" xfId="0" applyNumberFormat="1" applyFont="1" applyFill="1" applyBorder="1" applyAlignment="1" applyProtection="1">
      <alignment horizontal="center" vertical="top"/>
      <protection locked="0"/>
    </xf>
    <xf numFmtId="0" fontId="12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0" xfId="0" applyFont="1" applyAlignment="1" applyProtection="1">
      <alignment vertical="center"/>
      <protection locked="0"/>
    </xf>
    <xf numFmtId="0" fontId="18" fillId="2" borderId="6" xfId="3" applyFont="1" applyFill="1" applyBorder="1" applyAlignment="1" applyProtection="1">
      <alignment horizontal="left" vertical="center" indent="1"/>
      <protection locked="0"/>
    </xf>
    <xf numFmtId="0" fontId="9" fillId="2" borderId="6" xfId="0" applyFont="1" applyFill="1" applyBorder="1" applyAlignment="1" applyProtection="1">
      <alignment horizontal="left" vertical="center" indent="1"/>
      <protection locked="0"/>
    </xf>
    <xf numFmtId="0" fontId="3" fillId="0" borderId="2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15" xfId="0" applyFont="1" applyFill="1" applyBorder="1" applyAlignment="1" applyProtection="1">
      <alignment horizontal="left" vertical="center" indent="1"/>
      <protection locked="0"/>
    </xf>
    <xf numFmtId="0" fontId="9" fillId="2" borderId="35" xfId="0" applyFont="1" applyFill="1" applyBorder="1" applyAlignment="1" applyProtection="1">
      <alignment horizontal="left" vertical="center" indent="1"/>
      <protection locked="0"/>
    </xf>
    <xf numFmtId="0" fontId="9" fillId="2" borderId="36" xfId="0" applyFont="1" applyFill="1" applyBorder="1" applyAlignment="1" applyProtection="1">
      <alignment horizontal="left" vertical="center" indent="1"/>
      <protection locked="0"/>
    </xf>
    <xf numFmtId="0" fontId="9" fillId="2" borderId="37" xfId="0" applyFont="1" applyFill="1" applyBorder="1" applyAlignment="1" applyProtection="1">
      <alignment horizontal="left" vertical="center" indent="1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14" fontId="6" fillId="2" borderId="1" xfId="0" applyNumberFormat="1" applyFont="1" applyFill="1" applyBorder="1" applyAlignment="1" applyProtection="1">
      <alignment horizontal="center" vertical="center"/>
      <protection locked="0"/>
    </xf>
    <xf numFmtId="14" fontId="6" fillId="2" borderId="3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2"/>
    </xf>
    <xf numFmtId="0" fontId="3" fillId="8" borderId="1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9" borderId="0" xfId="0" applyFont="1" applyFill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71" fontId="4" fillId="2" borderId="1" xfId="4" applyNumberFormat="1" applyFont="1" applyFill="1" applyBorder="1" applyAlignment="1" applyProtection="1">
      <alignment horizontal="center" vertical="center"/>
      <protection locked="0"/>
    </xf>
    <xf numFmtId="171" fontId="4" fillId="2" borderId="3" xfId="4" applyNumberFormat="1" applyFont="1" applyFill="1" applyBorder="1" applyAlignment="1" applyProtection="1">
      <alignment horizontal="center" vertical="center"/>
      <protection locked="0"/>
    </xf>
    <xf numFmtId="41" fontId="19" fillId="0" borderId="2" xfId="2" applyFont="1" applyFill="1" applyBorder="1" applyAlignment="1" applyProtection="1">
      <alignment horizontal="right"/>
    </xf>
    <xf numFmtId="41" fontId="19" fillId="0" borderId="2" xfId="2" applyFont="1" applyBorder="1" applyAlignment="1" applyProtection="1">
      <alignment horizontal="right"/>
    </xf>
    <xf numFmtId="41" fontId="19" fillId="0" borderId="3" xfId="2" applyFont="1" applyBorder="1" applyAlignment="1" applyProtection="1">
      <alignment horizontal="right"/>
    </xf>
    <xf numFmtId="0" fontId="16" fillId="0" borderId="6" xfId="0" applyFont="1" applyBorder="1" applyAlignment="1" applyProtection="1">
      <alignment horizontal="center" vertical="center"/>
      <protection locked="0"/>
    </xf>
    <xf numFmtId="41" fontId="5" fillId="0" borderId="2" xfId="2" applyFont="1" applyFill="1" applyBorder="1" applyAlignment="1" applyProtection="1">
      <alignment horizontal="right"/>
    </xf>
    <xf numFmtId="41" fontId="5" fillId="0" borderId="2" xfId="2" applyFont="1" applyBorder="1" applyAlignment="1" applyProtection="1">
      <alignment horizontal="right"/>
    </xf>
    <xf numFmtId="41" fontId="5" fillId="0" borderId="3" xfId="2" applyFont="1" applyBorder="1" applyAlignment="1" applyProtection="1">
      <alignment horizontal="right"/>
    </xf>
    <xf numFmtId="0" fontId="24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14" fontId="11" fillId="2" borderId="1" xfId="0" applyNumberFormat="1" applyFont="1" applyFill="1" applyBorder="1" applyAlignment="1" applyProtection="1">
      <alignment horizontal="center" vertical="center"/>
      <protection locked="0"/>
    </xf>
    <xf numFmtId="14" fontId="11" fillId="2" borderId="2" xfId="0" applyNumberFormat="1" applyFont="1" applyFill="1" applyBorder="1" applyAlignment="1" applyProtection="1">
      <alignment horizontal="center" vertical="center"/>
      <protection locked="0"/>
    </xf>
    <xf numFmtId="14" fontId="11" fillId="2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18" fillId="2" borderId="1" xfId="3" applyFont="1" applyFill="1" applyBorder="1" applyAlignment="1" applyProtection="1">
      <alignment horizontal="left" vertical="center" indent="1"/>
      <protection locked="0"/>
    </xf>
    <xf numFmtId="0" fontId="18" fillId="2" borderId="3" xfId="3" applyFont="1" applyFill="1" applyBorder="1" applyAlignment="1" applyProtection="1">
      <alignment horizontal="left" vertical="center" indent="1"/>
      <protection locked="0"/>
    </xf>
    <xf numFmtId="0" fontId="5" fillId="7" borderId="1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2" borderId="1" xfId="0" applyFont="1" applyFill="1" applyBorder="1" applyAlignment="1" applyProtection="1">
      <alignment horizontal="left" vertical="center" indent="1"/>
      <protection locked="0"/>
    </xf>
    <xf numFmtId="0" fontId="9" fillId="2" borderId="3" xfId="0" applyFont="1" applyFill="1" applyBorder="1" applyAlignment="1" applyProtection="1">
      <alignment horizontal="left" vertical="center" indent="1"/>
      <protection locked="0"/>
    </xf>
    <xf numFmtId="14" fontId="6" fillId="2" borderId="1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41" fontId="6" fillId="0" borderId="0" xfId="2" applyFont="1" applyBorder="1" applyAlignment="1" applyProtection="1">
      <alignment horizontal="center"/>
    </xf>
    <xf numFmtId="41" fontId="11" fillId="0" borderId="1" xfId="2" applyFont="1" applyBorder="1" applyAlignment="1" applyProtection="1">
      <alignment horizontal="right"/>
    </xf>
    <xf numFmtId="41" fontId="11" fillId="0" borderId="2" xfId="2" applyFont="1" applyBorder="1" applyAlignment="1" applyProtection="1">
      <alignment horizontal="right"/>
    </xf>
    <xf numFmtId="41" fontId="11" fillId="0" borderId="3" xfId="2" applyFont="1" applyBorder="1" applyAlignment="1" applyProtection="1">
      <alignment horizontal="right"/>
    </xf>
    <xf numFmtId="0" fontId="9" fillId="2" borderId="2" xfId="0" applyFont="1" applyFill="1" applyBorder="1" applyAlignment="1" applyProtection="1">
      <alignment horizontal="left" vertical="center" indent="1"/>
      <protection locked="0"/>
    </xf>
    <xf numFmtId="0" fontId="11" fillId="0" borderId="0" xfId="0" applyFont="1"/>
    <xf numFmtId="41" fontId="19" fillId="0" borderId="1" xfId="2" applyFont="1" applyBorder="1" applyAlignment="1" applyProtection="1">
      <alignment horizontal="right"/>
    </xf>
    <xf numFmtId="0" fontId="5" fillId="0" borderId="0" xfId="0" applyFont="1" applyAlignment="1">
      <alignment horizontal="left" indent="1"/>
    </xf>
    <xf numFmtId="168" fontId="6" fillId="0" borderId="1" xfId="2" applyNumberFormat="1" applyFont="1" applyBorder="1" applyAlignment="1" applyProtection="1">
      <alignment horizontal="center"/>
    </xf>
    <xf numFmtId="168" fontId="6" fillId="0" borderId="2" xfId="2" applyNumberFormat="1" applyFont="1" applyBorder="1" applyAlignment="1" applyProtection="1">
      <alignment horizontal="center"/>
    </xf>
    <xf numFmtId="168" fontId="6" fillId="0" borderId="3" xfId="2" applyNumberFormat="1" applyFont="1" applyBorder="1" applyAlignment="1" applyProtection="1">
      <alignment horizontal="center"/>
    </xf>
    <xf numFmtId="41" fontId="6" fillId="0" borderId="1" xfId="2" applyFont="1" applyBorder="1" applyAlignment="1" applyProtection="1">
      <alignment horizontal="center"/>
    </xf>
    <xf numFmtId="41" fontId="6" fillId="0" borderId="2" xfId="2" applyFont="1" applyBorder="1" applyAlignment="1" applyProtection="1">
      <alignment horizontal="center"/>
    </xf>
    <xf numFmtId="41" fontId="6" fillId="0" borderId="3" xfId="2" applyFont="1" applyBorder="1" applyAlignment="1" applyProtection="1">
      <alignment horizontal="center"/>
    </xf>
  </cellXfs>
  <cellStyles count="5">
    <cellStyle name="Hipervínculo" xfId="3" builtinId="8"/>
    <cellStyle name="Millares" xfId="1" builtinId="3"/>
    <cellStyle name="Millares [0]" xfId="2" builtinId="6"/>
    <cellStyle name="Moneda [0]" xfId="4" builtinId="7"/>
    <cellStyle name="Normal" xfId="0" builtinId="0"/>
  </cellStyles>
  <dxfs count="13"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numFmt numFmtId="168" formatCode="_ * #,##0.00_ ;_ * \-#,##0.00_ ;_ * &quot;-&quot;_ ;_ @_ "/>
      <fill>
        <patternFill patternType="none">
          <fgColor indexed="64"/>
          <bgColor auto="1"/>
        </patternFill>
      </fill>
      <alignment horizontal="left" vertical="top" textRotation="0" wrapText="1" indent="1" justifyLastLine="0" shrinkToFit="0" readingOrder="0"/>
      <border diagonalUp="0" diagonalDown="0">
        <left/>
        <right/>
        <top style="medium">
          <color rgb="FFDDDDDD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1" justifyLastLine="0" shrinkToFit="0" readingOrder="0"/>
      <border diagonalUp="0" diagonalDown="0">
        <left/>
        <right/>
        <top style="medium">
          <color rgb="FFDDDDDD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1" justifyLastLine="0" shrinkToFit="0" readingOrder="0"/>
      <border diagonalUp="0" diagonalDown="0">
        <left/>
        <right/>
        <top style="medium">
          <color rgb="FFDDDDDD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1" justifyLastLine="0" shrinkToFit="0" readingOrder="0"/>
      <border diagonalUp="0" diagonalDown="0">
        <left/>
        <right/>
        <top style="medium">
          <color rgb="FFDDDDDD"/>
        </top>
        <bottom/>
      </border>
      <protection locked="1" hidden="0"/>
    </dxf>
    <dxf>
      <border outline="0">
        <top style="medium">
          <color rgb="FFDDDDDD"/>
        </top>
      </border>
    </dxf>
    <dxf>
      <border outline="0">
        <bottom style="medium">
          <color rgb="FFDDDDD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1" justifyLastLine="0" shrinkToFit="0" readingOrder="0"/>
      <protection locked="1" hidden="0"/>
    </dxf>
    <dxf>
      <border outline="0">
        <bottom style="medium">
          <color rgb="FFDDDDD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1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E216" totalsRowShown="0" headerRowDxfId="12" dataDxfId="10" headerRowBorderDxfId="11" tableBorderDxfId="9" totalsRowBorderDxfId="8">
  <autoFilter ref="A1:E216" xr:uid="{00000000-0009-0000-0100-000001000000}"/>
  <tableColumns count="5">
    <tableColumn id="1" xr3:uid="{00000000-0010-0000-0000-000001000000}" name="Pais" dataDxfId="7"/>
    <tableColumn id="2" xr3:uid="{00000000-0010-0000-0000-000002000000}" name="Autoridades Superiores" dataDxfId="6" dataCellStyle="Millares [0]"/>
    <tableColumn id="3" xr3:uid="{00000000-0010-0000-0000-000003000000}" name="Académicos, Jefes de Departamentos y Administrativos" dataDxfId="5" dataCellStyle="Millares [0]"/>
    <tableColumn id="5" xr3:uid="{00000000-0010-0000-0000-000005000000}" name="Factor" dataDxfId="4" dataCellStyle="Millares [0]"/>
    <tableColumn id="4" xr3:uid="{536887F0-C90A-4BE8-B8EB-19FFD43CF0BF}" name="Columna1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G1:G14" totalsRowShown="0" headerRowDxfId="2" dataDxfId="1">
  <autoFilter ref="G1:G14" xr:uid="{00000000-0009-0000-0100-000002000000}"/>
  <tableColumns count="1">
    <tableColumn id="1" xr3:uid="{00000000-0010-0000-0100-000001000000}" name="Activida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WB95"/>
  <sheetViews>
    <sheetView showGridLines="0" tabSelected="1" zoomScale="90" zoomScaleNormal="90" workbookViewId="0">
      <selection activeCell="M21" sqref="M21"/>
    </sheetView>
  </sheetViews>
  <sheetFormatPr baseColWidth="10" defaultColWidth="0" defaultRowHeight="14.25" zeroHeight="1" x14ac:dyDescent="0.25"/>
  <cols>
    <col min="1" max="1" width="3.7109375" style="12" customWidth="1"/>
    <col min="2" max="2" width="3.140625" style="12" customWidth="1"/>
    <col min="3" max="3" width="3" style="12" customWidth="1"/>
    <col min="4" max="4" width="23.28515625" style="12" customWidth="1"/>
    <col min="5" max="5" width="18" style="12" customWidth="1"/>
    <col min="6" max="6" width="13" style="12" customWidth="1"/>
    <col min="7" max="7" width="20.140625" style="12" customWidth="1"/>
    <col min="8" max="8" width="5.7109375" style="12" customWidth="1"/>
    <col min="9" max="9" width="7" style="12" customWidth="1"/>
    <col min="10" max="10" width="5.7109375" style="12" customWidth="1"/>
    <col min="11" max="11" width="11.42578125" style="12" customWidth="1"/>
    <col min="12" max="12" width="13" style="12" customWidth="1"/>
    <col min="13" max="13" width="9.85546875" style="12" customWidth="1"/>
    <col min="14" max="14" width="4.7109375" style="12" customWidth="1"/>
    <col min="15" max="15" width="5.28515625" style="12" customWidth="1"/>
    <col min="16" max="16" width="10.28515625" style="12" customWidth="1"/>
    <col min="17" max="17" width="2.5703125" style="12" customWidth="1"/>
    <col min="18" max="18" width="3.7109375" style="12" customWidth="1"/>
    <col min="19" max="257" width="11.42578125" style="12" hidden="1"/>
    <col min="258" max="258" width="3" style="12" hidden="1"/>
    <col min="259" max="259" width="18.42578125" style="12" hidden="1"/>
    <col min="260" max="260" width="15.42578125" style="12" hidden="1"/>
    <col min="261" max="261" width="13" style="12" hidden="1"/>
    <col min="262" max="262" width="20.140625" style="12" hidden="1"/>
    <col min="263" max="263" width="5.7109375" style="12" hidden="1"/>
    <col min="264" max="264" width="7" style="12" hidden="1"/>
    <col min="265" max="265" width="5.7109375" style="12" hidden="1"/>
    <col min="266" max="266" width="18.28515625" style="12" hidden="1"/>
    <col min="267" max="267" width="11.140625" style="12" hidden="1"/>
    <col min="268" max="268" width="0" style="12" hidden="1"/>
    <col min="269" max="270" width="4.7109375" style="12" hidden="1"/>
    <col min="271" max="271" width="4" style="12" hidden="1"/>
    <col min="272" max="272" width="2.5703125" style="12" hidden="1"/>
    <col min="273" max="273" width="4.140625" style="12" hidden="1"/>
    <col min="274" max="274" width="5" style="12" hidden="1"/>
    <col min="275" max="513" width="11.42578125" style="12" hidden="1"/>
    <col min="514" max="514" width="3" style="12" hidden="1"/>
    <col min="515" max="515" width="18.42578125" style="12" hidden="1"/>
    <col min="516" max="516" width="15.42578125" style="12" hidden="1"/>
    <col min="517" max="517" width="13" style="12" hidden="1"/>
    <col min="518" max="518" width="20.140625" style="12" hidden="1"/>
    <col min="519" max="519" width="5.7109375" style="12" hidden="1"/>
    <col min="520" max="520" width="7" style="12" hidden="1"/>
    <col min="521" max="521" width="5.7109375" style="12" hidden="1"/>
    <col min="522" max="522" width="18.28515625" style="12" hidden="1"/>
    <col min="523" max="523" width="11.140625" style="12" hidden="1"/>
    <col min="524" max="524" width="0" style="12" hidden="1"/>
    <col min="525" max="526" width="4.7109375" style="12" hidden="1"/>
    <col min="527" max="527" width="4" style="12" hidden="1"/>
    <col min="528" max="528" width="2.5703125" style="12" hidden="1"/>
    <col min="529" max="529" width="4.140625" style="12" hidden="1"/>
    <col min="530" max="530" width="5" style="12" hidden="1"/>
    <col min="531" max="769" width="11.42578125" style="12" hidden="1"/>
    <col min="770" max="770" width="3" style="12" hidden="1"/>
    <col min="771" max="771" width="18.42578125" style="12" hidden="1"/>
    <col min="772" max="772" width="15.42578125" style="12" hidden="1"/>
    <col min="773" max="773" width="13" style="12" hidden="1"/>
    <col min="774" max="774" width="20.140625" style="12" hidden="1"/>
    <col min="775" max="775" width="5.7109375" style="12" hidden="1"/>
    <col min="776" max="776" width="7" style="12" hidden="1"/>
    <col min="777" max="777" width="5.7109375" style="12" hidden="1"/>
    <col min="778" max="778" width="18.28515625" style="12" hidden="1"/>
    <col min="779" max="779" width="11.140625" style="12" hidden="1"/>
    <col min="780" max="780" width="0" style="12" hidden="1"/>
    <col min="781" max="782" width="4.7109375" style="12" hidden="1"/>
    <col min="783" max="783" width="4" style="12" hidden="1"/>
    <col min="784" max="784" width="2.5703125" style="12" hidden="1"/>
    <col min="785" max="785" width="4.140625" style="12" hidden="1"/>
    <col min="786" max="786" width="5" style="12" hidden="1"/>
    <col min="787" max="1025" width="11.42578125" style="12" hidden="1"/>
    <col min="1026" max="1026" width="3" style="12" hidden="1"/>
    <col min="1027" max="1027" width="18.42578125" style="12" hidden="1"/>
    <col min="1028" max="1028" width="15.42578125" style="12" hidden="1"/>
    <col min="1029" max="1029" width="13" style="12" hidden="1"/>
    <col min="1030" max="1030" width="20.140625" style="12" hidden="1"/>
    <col min="1031" max="1031" width="5.7109375" style="12" hidden="1"/>
    <col min="1032" max="1032" width="7" style="12" hidden="1"/>
    <col min="1033" max="1033" width="5.7109375" style="12" hidden="1"/>
    <col min="1034" max="1034" width="18.28515625" style="12" hidden="1"/>
    <col min="1035" max="1035" width="11.140625" style="12" hidden="1"/>
    <col min="1036" max="1036" width="0" style="12" hidden="1"/>
    <col min="1037" max="1038" width="4.7109375" style="12" hidden="1"/>
    <col min="1039" max="1039" width="4" style="12" hidden="1"/>
    <col min="1040" max="1040" width="2.5703125" style="12" hidden="1"/>
    <col min="1041" max="1041" width="4.140625" style="12" hidden="1"/>
    <col min="1042" max="1042" width="5" style="12" hidden="1"/>
    <col min="1043" max="1281" width="11.42578125" style="12" hidden="1"/>
    <col min="1282" max="1282" width="3" style="12" hidden="1"/>
    <col min="1283" max="1283" width="18.42578125" style="12" hidden="1"/>
    <col min="1284" max="1284" width="15.42578125" style="12" hidden="1"/>
    <col min="1285" max="1285" width="13" style="12" hidden="1"/>
    <col min="1286" max="1286" width="20.140625" style="12" hidden="1"/>
    <col min="1287" max="1287" width="5.7109375" style="12" hidden="1"/>
    <col min="1288" max="1288" width="7" style="12" hidden="1"/>
    <col min="1289" max="1289" width="5.7109375" style="12" hidden="1"/>
    <col min="1290" max="1290" width="18.28515625" style="12" hidden="1"/>
    <col min="1291" max="1291" width="11.140625" style="12" hidden="1"/>
    <col min="1292" max="1292" width="0" style="12" hidden="1"/>
    <col min="1293" max="1294" width="4.7109375" style="12" hidden="1"/>
    <col min="1295" max="1295" width="4" style="12" hidden="1"/>
    <col min="1296" max="1296" width="2.5703125" style="12" hidden="1"/>
    <col min="1297" max="1297" width="4.140625" style="12" hidden="1"/>
    <col min="1298" max="1298" width="5" style="12" hidden="1"/>
    <col min="1299" max="1537" width="11.42578125" style="12" hidden="1"/>
    <col min="1538" max="1538" width="3" style="12" hidden="1"/>
    <col min="1539" max="1539" width="18.42578125" style="12" hidden="1"/>
    <col min="1540" max="1540" width="15.42578125" style="12" hidden="1"/>
    <col min="1541" max="1541" width="13" style="12" hidden="1"/>
    <col min="1542" max="1542" width="20.140625" style="12" hidden="1"/>
    <col min="1543" max="1543" width="5.7109375" style="12" hidden="1"/>
    <col min="1544" max="1544" width="7" style="12" hidden="1"/>
    <col min="1545" max="1545" width="5.7109375" style="12" hidden="1"/>
    <col min="1546" max="1546" width="18.28515625" style="12" hidden="1"/>
    <col min="1547" max="1547" width="11.140625" style="12" hidden="1"/>
    <col min="1548" max="1548" width="0" style="12" hidden="1"/>
    <col min="1549" max="1550" width="4.7109375" style="12" hidden="1"/>
    <col min="1551" max="1551" width="4" style="12" hidden="1"/>
    <col min="1552" max="1552" width="2.5703125" style="12" hidden="1"/>
    <col min="1553" max="1553" width="4.140625" style="12" hidden="1"/>
    <col min="1554" max="1554" width="5" style="12" hidden="1"/>
    <col min="1555" max="1793" width="11.42578125" style="12" hidden="1"/>
    <col min="1794" max="1794" width="3" style="12" hidden="1"/>
    <col min="1795" max="1795" width="18.42578125" style="12" hidden="1"/>
    <col min="1796" max="1796" width="15.42578125" style="12" hidden="1"/>
    <col min="1797" max="1797" width="13" style="12" hidden="1"/>
    <col min="1798" max="1798" width="20.140625" style="12" hidden="1"/>
    <col min="1799" max="1799" width="5.7109375" style="12" hidden="1"/>
    <col min="1800" max="1800" width="7" style="12" hidden="1"/>
    <col min="1801" max="1801" width="5.7109375" style="12" hidden="1"/>
    <col min="1802" max="1802" width="18.28515625" style="12" hidden="1"/>
    <col min="1803" max="1803" width="11.140625" style="12" hidden="1"/>
    <col min="1804" max="1804" width="0" style="12" hidden="1"/>
    <col min="1805" max="1806" width="4.7109375" style="12" hidden="1"/>
    <col min="1807" max="1807" width="4" style="12" hidden="1"/>
    <col min="1808" max="1808" width="2.5703125" style="12" hidden="1"/>
    <col min="1809" max="1809" width="4.140625" style="12" hidden="1"/>
    <col min="1810" max="1810" width="5" style="12" hidden="1"/>
    <col min="1811" max="2049" width="11.42578125" style="12" hidden="1"/>
    <col min="2050" max="2050" width="3" style="12" hidden="1"/>
    <col min="2051" max="2051" width="18.42578125" style="12" hidden="1"/>
    <col min="2052" max="2052" width="15.42578125" style="12" hidden="1"/>
    <col min="2053" max="2053" width="13" style="12" hidden="1"/>
    <col min="2054" max="2054" width="20.140625" style="12" hidden="1"/>
    <col min="2055" max="2055" width="5.7109375" style="12" hidden="1"/>
    <col min="2056" max="2056" width="7" style="12" hidden="1"/>
    <col min="2057" max="2057" width="5.7109375" style="12" hidden="1"/>
    <col min="2058" max="2058" width="18.28515625" style="12" hidden="1"/>
    <col min="2059" max="2059" width="11.140625" style="12" hidden="1"/>
    <col min="2060" max="2060" width="0" style="12" hidden="1"/>
    <col min="2061" max="2062" width="4.7109375" style="12" hidden="1"/>
    <col min="2063" max="2063" width="4" style="12" hidden="1"/>
    <col min="2064" max="2064" width="2.5703125" style="12" hidden="1"/>
    <col min="2065" max="2065" width="4.140625" style="12" hidden="1"/>
    <col min="2066" max="2066" width="5" style="12" hidden="1"/>
    <col min="2067" max="2305" width="11.42578125" style="12" hidden="1"/>
    <col min="2306" max="2306" width="3" style="12" hidden="1"/>
    <col min="2307" max="2307" width="18.42578125" style="12" hidden="1"/>
    <col min="2308" max="2308" width="15.42578125" style="12" hidden="1"/>
    <col min="2309" max="2309" width="13" style="12" hidden="1"/>
    <col min="2310" max="2310" width="20.140625" style="12" hidden="1"/>
    <col min="2311" max="2311" width="5.7109375" style="12" hidden="1"/>
    <col min="2312" max="2312" width="7" style="12" hidden="1"/>
    <col min="2313" max="2313" width="5.7109375" style="12" hidden="1"/>
    <col min="2314" max="2314" width="18.28515625" style="12" hidden="1"/>
    <col min="2315" max="2315" width="11.140625" style="12" hidden="1"/>
    <col min="2316" max="2316" width="0" style="12" hidden="1"/>
    <col min="2317" max="2318" width="4.7109375" style="12" hidden="1"/>
    <col min="2319" max="2319" width="4" style="12" hidden="1"/>
    <col min="2320" max="2320" width="2.5703125" style="12" hidden="1"/>
    <col min="2321" max="2321" width="4.140625" style="12" hidden="1"/>
    <col min="2322" max="2322" width="5" style="12" hidden="1"/>
    <col min="2323" max="2561" width="11.42578125" style="12" hidden="1"/>
    <col min="2562" max="2562" width="3" style="12" hidden="1"/>
    <col min="2563" max="2563" width="18.42578125" style="12" hidden="1"/>
    <col min="2564" max="2564" width="15.42578125" style="12" hidden="1"/>
    <col min="2565" max="2565" width="13" style="12" hidden="1"/>
    <col min="2566" max="2566" width="20.140625" style="12" hidden="1"/>
    <col min="2567" max="2567" width="5.7109375" style="12" hidden="1"/>
    <col min="2568" max="2568" width="7" style="12" hidden="1"/>
    <col min="2569" max="2569" width="5.7109375" style="12" hidden="1"/>
    <col min="2570" max="2570" width="18.28515625" style="12" hidden="1"/>
    <col min="2571" max="2571" width="11.140625" style="12" hidden="1"/>
    <col min="2572" max="2572" width="0" style="12" hidden="1"/>
    <col min="2573" max="2574" width="4.7109375" style="12" hidden="1"/>
    <col min="2575" max="2575" width="4" style="12" hidden="1"/>
    <col min="2576" max="2576" width="2.5703125" style="12" hidden="1"/>
    <col min="2577" max="2577" width="4.140625" style="12" hidden="1"/>
    <col min="2578" max="2578" width="5" style="12" hidden="1"/>
    <col min="2579" max="2817" width="11.42578125" style="12" hidden="1"/>
    <col min="2818" max="2818" width="3" style="12" hidden="1"/>
    <col min="2819" max="2819" width="18.42578125" style="12" hidden="1"/>
    <col min="2820" max="2820" width="15.42578125" style="12" hidden="1"/>
    <col min="2821" max="2821" width="13" style="12" hidden="1"/>
    <col min="2822" max="2822" width="20.140625" style="12" hidden="1"/>
    <col min="2823" max="2823" width="5.7109375" style="12" hidden="1"/>
    <col min="2824" max="2824" width="7" style="12" hidden="1"/>
    <col min="2825" max="2825" width="5.7109375" style="12" hidden="1"/>
    <col min="2826" max="2826" width="18.28515625" style="12" hidden="1"/>
    <col min="2827" max="2827" width="11.140625" style="12" hidden="1"/>
    <col min="2828" max="2828" width="0" style="12" hidden="1"/>
    <col min="2829" max="2830" width="4.7109375" style="12" hidden="1"/>
    <col min="2831" max="2831" width="4" style="12" hidden="1"/>
    <col min="2832" max="2832" width="2.5703125" style="12" hidden="1"/>
    <col min="2833" max="2833" width="4.140625" style="12" hidden="1"/>
    <col min="2834" max="2834" width="5" style="12" hidden="1"/>
    <col min="2835" max="3073" width="11.42578125" style="12" hidden="1"/>
    <col min="3074" max="3074" width="3" style="12" hidden="1"/>
    <col min="3075" max="3075" width="18.42578125" style="12" hidden="1"/>
    <col min="3076" max="3076" width="15.42578125" style="12" hidden="1"/>
    <col min="3077" max="3077" width="13" style="12" hidden="1"/>
    <col min="3078" max="3078" width="20.140625" style="12" hidden="1"/>
    <col min="3079" max="3079" width="5.7109375" style="12" hidden="1"/>
    <col min="3080" max="3080" width="7" style="12" hidden="1"/>
    <col min="3081" max="3081" width="5.7109375" style="12" hidden="1"/>
    <col min="3082" max="3082" width="18.28515625" style="12" hidden="1"/>
    <col min="3083" max="3083" width="11.140625" style="12" hidden="1"/>
    <col min="3084" max="3084" width="0" style="12" hidden="1"/>
    <col min="3085" max="3086" width="4.7109375" style="12" hidden="1"/>
    <col min="3087" max="3087" width="4" style="12" hidden="1"/>
    <col min="3088" max="3088" width="2.5703125" style="12" hidden="1"/>
    <col min="3089" max="3089" width="4.140625" style="12" hidden="1"/>
    <col min="3090" max="3090" width="5" style="12" hidden="1"/>
    <col min="3091" max="3329" width="11.42578125" style="12" hidden="1"/>
    <col min="3330" max="3330" width="3" style="12" hidden="1"/>
    <col min="3331" max="3331" width="18.42578125" style="12" hidden="1"/>
    <col min="3332" max="3332" width="15.42578125" style="12" hidden="1"/>
    <col min="3333" max="3333" width="13" style="12" hidden="1"/>
    <col min="3334" max="3334" width="20.140625" style="12" hidden="1"/>
    <col min="3335" max="3335" width="5.7109375" style="12" hidden="1"/>
    <col min="3336" max="3336" width="7" style="12" hidden="1"/>
    <col min="3337" max="3337" width="5.7109375" style="12" hidden="1"/>
    <col min="3338" max="3338" width="18.28515625" style="12" hidden="1"/>
    <col min="3339" max="3339" width="11.140625" style="12" hidden="1"/>
    <col min="3340" max="3340" width="0" style="12" hidden="1"/>
    <col min="3341" max="3342" width="4.7109375" style="12" hidden="1"/>
    <col min="3343" max="3343" width="4" style="12" hidden="1"/>
    <col min="3344" max="3344" width="2.5703125" style="12" hidden="1"/>
    <col min="3345" max="3345" width="4.140625" style="12" hidden="1"/>
    <col min="3346" max="3346" width="5" style="12" hidden="1"/>
    <col min="3347" max="3585" width="11.42578125" style="12" hidden="1"/>
    <col min="3586" max="3586" width="3" style="12" hidden="1"/>
    <col min="3587" max="3587" width="18.42578125" style="12" hidden="1"/>
    <col min="3588" max="3588" width="15.42578125" style="12" hidden="1"/>
    <col min="3589" max="3589" width="13" style="12" hidden="1"/>
    <col min="3590" max="3590" width="20.140625" style="12" hidden="1"/>
    <col min="3591" max="3591" width="5.7109375" style="12" hidden="1"/>
    <col min="3592" max="3592" width="7" style="12" hidden="1"/>
    <col min="3593" max="3593" width="5.7109375" style="12" hidden="1"/>
    <col min="3594" max="3594" width="18.28515625" style="12" hidden="1"/>
    <col min="3595" max="3595" width="11.140625" style="12" hidden="1"/>
    <col min="3596" max="3596" width="0" style="12" hidden="1"/>
    <col min="3597" max="3598" width="4.7109375" style="12" hidden="1"/>
    <col min="3599" max="3599" width="4" style="12" hidden="1"/>
    <col min="3600" max="3600" width="2.5703125" style="12" hidden="1"/>
    <col min="3601" max="3601" width="4.140625" style="12" hidden="1"/>
    <col min="3602" max="3602" width="5" style="12" hidden="1"/>
    <col min="3603" max="3841" width="11.42578125" style="12" hidden="1"/>
    <col min="3842" max="3842" width="3" style="12" hidden="1"/>
    <col min="3843" max="3843" width="18.42578125" style="12" hidden="1"/>
    <col min="3844" max="3844" width="15.42578125" style="12" hidden="1"/>
    <col min="3845" max="3845" width="13" style="12" hidden="1"/>
    <col min="3846" max="3846" width="20.140625" style="12" hidden="1"/>
    <col min="3847" max="3847" width="5.7109375" style="12" hidden="1"/>
    <col min="3848" max="3848" width="7" style="12" hidden="1"/>
    <col min="3849" max="3849" width="5.7109375" style="12" hidden="1"/>
    <col min="3850" max="3850" width="18.28515625" style="12" hidden="1"/>
    <col min="3851" max="3851" width="11.140625" style="12" hidden="1"/>
    <col min="3852" max="3852" width="0" style="12" hidden="1"/>
    <col min="3853" max="3854" width="4.7109375" style="12" hidden="1"/>
    <col min="3855" max="3855" width="4" style="12" hidden="1"/>
    <col min="3856" max="3856" width="2.5703125" style="12" hidden="1"/>
    <col min="3857" max="3857" width="4.140625" style="12" hidden="1"/>
    <col min="3858" max="3858" width="5" style="12" hidden="1"/>
    <col min="3859" max="4097" width="11.42578125" style="12" hidden="1"/>
    <col min="4098" max="4098" width="3" style="12" hidden="1"/>
    <col min="4099" max="4099" width="18.42578125" style="12" hidden="1"/>
    <col min="4100" max="4100" width="15.42578125" style="12" hidden="1"/>
    <col min="4101" max="4101" width="13" style="12" hidden="1"/>
    <col min="4102" max="4102" width="20.140625" style="12" hidden="1"/>
    <col min="4103" max="4103" width="5.7109375" style="12" hidden="1"/>
    <col min="4104" max="4104" width="7" style="12" hidden="1"/>
    <col min="4105" max="4105" width="5.7109375" style="12" hidden="1"/>
    <col min="4106" max="4106" width="18.28515625" style="12" hidden="1"/>
    <col min="4107" max="4107" width="11.140625" style="12" hidden="1"/>
    <col min="4108" max="4108" width="0" style="12" hidden="1"/>
    <col min="4109" max="4110" width="4.7109375" style="12" hidden="1"/>
    <col min="4111" max="4111" width="4" style="12" hidden="1"/>
    <col min="4112" max="4112" width="2.5703125" style="12" hidden="1"/>
    <col min="4113" max="4113" width="4.140625" style="12" hidden="1"/>
    <col min="4114" max="4114" width="5" style="12" hidden="1"/>
    <col min="4115" max="4353" width="11.42578125" style="12" hidden="1"/>
    <col min="4354" max="4354" width="3" style="12" hidden="1"/>
    <col min="4355" max="4355" width="18.42578125" style="12" hidden="1"/>
    <col min="4356" max="4356" width="15.42578125" style="12" hidden="1"/>
    <col min="4357" max="4357" width="13" style="12" hidden="1"/>
    <col min="4358" max="4358" width="20.140625" style="12" hidden="1"/>
    <col min="4359" max="4359" width="5.7109375" style="12" hidden="1"/>
    <col min="4360" max="4360" width="7" style="12" hidden="1"/>
    <col min="4361" max="4361" width="5.7109375" style="12" hidden="1"/>
    <col min="4362" max="4362" width="18.28515625" style="12" hidden="1"/>
    <col min="4363" max="4363" width="11.140625" style="12" hidden="1"/>
    <col min="4364" max="4364" width="0" style="12" hidden="1"/>
    <col min="4365" max="4366" width="4.7109375" style="12" hidden="1"/>
    <col min="4367" max="4367" width="4" style="12" hidden="1"/>
    <col min="4368" max="4368" width="2.5703125" style="12" hidden="1"/>
    <col min="4369" max="4369" width="4.140625" style="12" hidden="1"/>
    <col min="4370" max="4370" width="5" style="12" hidden="1"/>
    <col min="4371" max="4609" width="11.42578125" style="12" hidden="1"/>
    <col min="4610" max="4610" width="3" style="12" hidden="1"/>
    <col min="4611" max="4611" width="18.42578125" style="12" hidden="1"/>
    <col min="4612" max="4612" width="15.42578125" style="12" hidden="1"/>
    <col min="4613" max="4613" width="13" style="12" hidden="1"/>
    <col min="4614" max="4614" width="20.140625" style="12" hidden="1"/>
    <col min="4615" max="4615" width="5.7109375" style="12" hidden="1"/>
    <col min="4616" max="4616" width="7" style="12" hidden="1"/>
    <col min="4617" max="4617" width="5.7109375" style="12" hidden="1"/>
    <col min="4618" max="4618" width="18.28515625" style="12" hidden="1"/>
    <col min="4619" max="4619" width="11.140625" style="12" hidden="1"/>
    <col min="4620" max="4620" width="0" style="12" hidden="1"/>
    <col min="4621" max="4622" width="4.7109375" style="12" hidden="1"/>
    <col min="4623" max="4623" width="4" style="12" hidden="1"/>
    <col min="4624" max="4624" width="2.5703125" style="12" hidden="1"/>
    <col min="4625" max="4625" width="4.140625" style="12" hidden="1"/>
    <col min="4626" max="4626" width="5" style="12" hidden="1"/>
    <col min="4627" max="4865" width="11.42578125" style="12" hidden="1"/>
    <col min="4866" max="4866" width="3" style="12" hidden="1"/>
    <col min="4867" max="4867" width="18.42578125" style="12" hidden="1"/>
    <col min="4868" max="4868" width="15.42578125" style="12" hidden="1"/>
    <col min="4869" max="4869" width="13" style="12" hidden="1"/>
    <col min="4870" max="4870" width="20.140625" style="12" hidden="1"/>
    <col min="4871" max="4871" width="5.7109375" style="12" hidden="1"/>
    <col min="4872" max="4872" width="7" style="12" hidden="1"/>
    <col min="4873" max="4873" width="5.7109375" style="12" hidden="1"/>
    <col min="4874" max="4874" width="18.28515625" style="12" hidden="1"/>
    <col min="4875" max="4875" width="11.140625" style="12" hidden="1"/>
    <col min="4876" max="4876" width="0" style="12" hidden="1"/>
    <col min="4877" max="4878" width="4.7109375" style="12" hidden="1"/>
    <col min="4879" max="4879" width="4" style="12" hidden="1"/>
    <col min="4880" max="4880" width="2.5703125" style="12" hidden="1"/>
    <col min="4881" max="4881" width="4.140625" style="12" hidden="1"/>
    <col min="4882" max="4882" width="5" style="12" hidden="1"/>
    <col min="4883" max="5121" width="11.42578125" style="12" hidden="1"/>
    <col min="5122" max="5122" width="3" style="12" hidden="1"/>
    <col min="5123" max="5123" width="18.42578125" style="12" hidden="1"/>
    <col min="5124" max="5124" width="15.42578125" style="12" hidden="1"/>
    <col min="5125" max="5125" width="13" style="12" hidden="1"/>
    <col min="5126" max="5126" width="20.140625" style="12" hidden="1"/>
    <col min="5127" max="5127" width="5.7109375" style="12" hidden="1"/>
    <col min="5128" max="5128" width="7" style="12" hidden="1"/>
    <col min="5129" max="5129" width="5.7109375" style="12" hidden="1"/>
    <col min="5130" max="5130" width="18.28515625" style="12" hidden="1"/>
    <col min="5131" max="5131" width="11.140625" style="12" hidden="1"/>
    <col min="5132" max="5132" width="0" style="12" hidden="1"/>
    <col min="5133" max="5134" width="4.7109375" style="12" hidden="1"/>
    <col min="5135" max="5135" width="4" style="12" hidden="1"/>
    <col min="5136" max="5136" width="2.5703125" style="12" hidden="1"/>
    <col min="5137" max="5137" width="4.140625" style="12" hidden="1"/>
    <col min="5138" max="5138" width="5" style="12" hidden="1"/>
    <col min="5139" max="5377" width="11.42578125" style="12" hidden="1"/>
    <col min="5378" max="5378" width="3" style="12" hidden="1"/>
    <col min="5379" max="5379" width="18.42578125" style="12" hidden="1"/>
    <col min="5380" max="5380" width="15.42578125" style="12" hidden="1"/>
    <col min="5381" max="5381" width="13" style="12" hidden="1"/>
    <col min="5382" max="5382" width="20.140625" style="12" hidden="1"/>
    <col min="5383" max="5383" width="5.7109375" style="12" hidden="1"/>
    <col min="5384" max="5384" width="7" style="12" hidden="1"/>
    <col min="5385" max="5385" width="5.7109375" style="12" hidden="1"/>
    <col min="5386" max="5386" width="18.28515625" style="12" hidden="1"/>
    <col min="5387" max="5387" width="11.140625" style="12" hidden="1"/>
    <col min="5388" max="5388" width="0" style="12" hidden="1"/>
    <col min="5389" max="5390" width="4.7109375" style="12" hidden="1"/>
    <col min="5391" max="5391" width="4" style="12" hidden="1"/>
    <col min="5392" max="5392" width="2.5703125" style="12" hidden="1"/>
    <col min="5393" max="5393" width="4.140625" style="12" hidden="1"/>
    <col min="5394" max="5394" width="5" style="12" hidden="1"/>
    <col min="5395" max="5633" width="11.42578125" style="12" hidden="1"/>
    <col min="5634" max="5634" width="3" style="12" hidden="1"/>
    <col min="5635" max="5635" width="18.42578125" style="12" hidden="1"/>
    <col min="5636" max="5636" width="15.42578125" style="12" hidden="1"/>
    <col min="5637" max="5637" width="13" style="12" hidden="1"/>
    <col min="5638" max="5638" width="20.140625" style="12" hidden="1"/>
    <col min="5639" max="5639" width="5.7109375" style="12" hidden="1"/>
    <col min="5640" max="5640" width="7" style="12" hidden="1"/>
    <col min="5641" max="5641" width="5.7109375" style="12" hidden="1"/>
    <col min="5642" max="5642" width="18.28515625" style="12" hidden="1"/>
    <col min="5643" max="5643" width="11.140625" style="12" hidden="1"/>
    <col min="5644" max="5644" width="0" style="12" hidden="1"/>
    <col min="5645" max="5646" width="4.7109375" style="12" hidden="1"/>
    <col min="5647" max="5647" width="4" style="12" hidden="1"/>
    <col min="5648" max="5648" width="2.5703125" style="12" hidden="1"/>
    <col min="5649" max="5649" width="4.140625" style="12" hidden="1"/>
    <col min="5650" max="5650" width="5" style="12" hidden="1"/>
    <col min="5651" max="5889" width="11.42578125" style="12" hidden="1"/>
    <col min="5890" max="5890" width="3" style="12" hidden="1"/>
    <col min="5891" max="5891" width="18.42578125" style="12" hidden="1"/>
    <col min="5892" max="5892" width="15.42578125" style="12" hidden="1"/>
    <col min="5893" max="5893" width="13" style="12" hidden="1"/>
    <col min="5894" max="5894" width="20.140625" style="12" hidden="1"/>
    <col min="5895" max="5895" width="5.7109375" style="12" hidden="1"/>
    <col min="5896" max="5896" width="7" style="12" hidden="1"/>
    <col min="5897" max="5897" width="5.7109375" style="12" hidden="1"/>
    <col min="5898" max="5898" width="18.28515625" style="12" hidden="1"/>
    <col min="5899" max="5899" width="11.140625" style="12" hidden="1"/>
    <col min="5900" max="5900" width="0" style="12" hidden="1"/>
    <col min="5901" max="5902" width="4.7109375" style="12" hidden="1"/>
    <col min="5903" max="5903" width="4" style="12" hidden="1"/>
    <col min="5904" max="5904" width="2.5703125" style="12" hidden="1"/>
    <col min="5905" max="5905" width="4.140625" style="12" hidden="1"/>
    <col min="5906" max="5906" width="5" style="12" hidden="1"/>
    <col min="5907" max="6145" width="11.42578125" style="12" hidden="1"/>
    <col min="6146" max="6146" width="3" style="12" hidden="1"/>
    <col min="6147" max="6147" width="18.42578125" style="12" hidden="1"/>
    <col min="6148" max="6148" width="15.42578125" style="12" hidden="1"/>
    <col min="6149" max="6149" width="13" style="12" hidden="1"/>
    <col min="6150" max="6150" width="20.140625" style="12" hidden="1"/>
    <col min="6151" max="6151" width="5.7109375" style="12" hidden="1"/>
    <col min="6152" max="6152" width="7" style="12" hidden="1"/>
    <col min="6153" max="6153" width="5.7109375" style="12" hidden="1"/>
    <col min="6154" max="6154" width="18.28515625" style="12" hidden="1"/>
    <col min="6155" max="6155" width="11.140625" style="12" hidden="1"/>
    <col min="6156" max="6156" width="0" style="12" hidden="1"/>
    <col min="6157" max="6158" width="4.7109375" style="12" hidden="1"/>
    <col min="6159" max="6159" width="4" style="12" hidden="1"/>
    <col min="6160" max="6160" width="2.5703125" style="12" hidden="1"/>
    <col min="6161" max="6161" width="4.140625" style="12" hidden="1"/>
    <col min="6162" max="6162" width="5" style="12" hidden="1"/>
    <col min="6163" max="6401" width="11.42578125" style="12" hidden="1"/>
    <col min="6402" max="6402" width="3" style="12" hidden="1"/>
    <col min="6403" max="6403" width="18.42578125" style="12" hidden="1"/>
    <col min="6404" max="6404" width="15.42578125" style="12" hidden="1"/>
    <col min="6405" max="6405" width="13" style="12" hidden="1"/>
    <col min="6406" max="6406" width="20.140625" style="12" hidden="1"/>
    <col min="6407" max="6407" width="5.7109375" style="12" hidden="1"/>
    <col min="6408" max="6408" width="7" style="12" hidden="1"/>
    <col min="6409" max="6409" width="5.7109375" style="12" hidden="1"/>
    <col min="6410" max="6410" width="18.28515625" style="12" hidden="1"/>
    <col min="6411" max="6411" width="11.140625" style="12" hidden="1"/>
    <col min="6412" max="6412" width="0" style="12" hidden="1"/>
    <col min="6413" max="6414" width="4.7109375" style="12" hidden="1"/>
    <col min="6415" max="6415" width="4" style="12" hidden="1"/>
    <col min="6416" max="6416" width="2.5703125" style="12" hidden="1"/>
    <col min="6417" max="6417" width="4.140625" style="12" hidden="1"/>
    <col min="6418" max="6418" width="5" style="12" hidden="1"/>
    <col min="6419" max="6657" width="11.42578125" style="12" hidden="1"/>
    <col min="6658" max="6658" width="3" style="12" hidden="1"/>
    <col min="6659" max="6659" width="18.42578125" style="12" hidden="1"/>
    <col min="6660" max="6660" width="15.42578125" style="12" hidden="1"/>
    <col min="6661" max="6661" width="13" style="12" hidden="1"/>
    <col min="6662" max="6662" width="20.140625" style="12" hidden="1"/>
    <col min="6663" max="6663" width="5.7109375" style="12" hidden="1"/>
    <col min="6664" max="6664" width="7" style="12" hidden="1"/>
    <col min="6665" max="6665" width="5.7109375" style="12" hidden="1"/>
    <col min="6666" max="6666" width="18.28515625" style="12" hidden="1"/>
    <col min="6667" max="6667" width="11.140625" style="12" hidden="1"/>
    <col min="6668" max="6668" width="0" style="12" hidden="1"/>
    <col min="6669" max="6670" width="4.7109375" style="12" hidden="1"/>
    <col min="6671" max="6671" width="4" style="12" hidden="1"/>
    <col min="6672" max="6672" width="2.5703125" style="12" hidden="1"/>
    <col min="6673" max="6673" width="4.140625" style="12" hidden="1"/>
    <col min="6674" max="6674" width="5" style="12" hidden="1"/>
    <col min="6675" max="6913" width="11.42578125" style="12" hidden="1"/>
    <col min="6914" max="6914" width="3" style="12" hidden="1"/>
    <col min="6915" max="6915" width="18.42578125" style="12" hidden="1"/>
    <col min="6916" max="6916" width="15.42578125" style="12" hidden="1"/>
    <col min="6917" max="6917" width="13" style="12" hidden="1"/>
    <col min="6918" max="6918" width="20.140625" style="12" hidden="1"/>
    <col min="6919" max="6919" width="5.7109375" style="12" hidden="1"/>
    <col min="6920" max="6920" width="7" style="12" hidden="1"/>
    <col min="6921" max="6921" width="5.7109375" style="12" hidden="1"/>
    <col min="6922" max="6922" width="18.28515625" style="12" hidden="1"/>
    <col min="6923" max="6923" width="11.140625" style="12" hidden="1"/>
    <col min="6924" max="6924" width="0" style="12" hidden="1"/>
    <col min="6925" max="6926" width="4.7109375" style="12" hidden="1"/>
    <col min="6927" max="6927" width="4" style="12" hidden="1"/>
    <col min="6928" max="6928" width="2.5703125" style="12" hidden="1"/>
    <col min="6929" max="6929" width="4.140625" style="12" hidden="1"/>
    <col min="6930" max="6930" width="5" style="12" hidden="1"/>
    <col min="6931" max="7169" width="11.42578125" style="12" hidden="1"/>
    <col min="7170" max="7170" width="3" style="12" hidden="1"/>
    <col min="7171" max="7171" width="18.42578125" style="12" hidden="1"/>
    <col min="7172" max="7172" width="15.42578125" style="12" hidden="1"/>
    <col min="7173" max="7173" width="13" style="12" hidden="1"/>
    <col min="7174" max="7174" width="20.140625" style="12" hidden="1"/>
    <col min="7175" max="7175" width="5.7109375" style="12" hidden="1"/>
    <col min="7176" max="7176" width="7" style="12" hidden="1"/>
    <col min="7177" max="7177" width="5.7109375" style="12" hidden="1"/>
    <col min="7178" max="7178" width="18.28515625" style="12" hidden="1"/>
    <col min="7179" max="7179" width="11.140625" style="12" hidden="1"/>
    <col min="7180" max="7180" width="0" style="12" hidden="1"/>
    <col min="7181" max="7182" width="4.7109375" style="12" hidden="1"/>
    <col min="7183" max="7183" width="4" style="12" hidden="1"/>
    <col min="7184" max="7184" width="2.5703125" style="12" hidden="1"/>
    <col min="7185" max="7185" width="4.140625" style="12" hidden="1"/>
    <col min="7186" max="7186" width="5" style="12" hidden="1"/>
    <col min="7187" max="7425" width="11.42578125" style="12" hidden="1"/>
    <col min="7426" max="7426" width="3" style="12" hidden="1"/>
    <col min="7427" max="7427" width="18.42578125" style="12" hidden="1"/>
    <col min="7428" max="7428" width="15.42578125" style="12" hidden="1"/>
    <col min="7429" max="7429" width="13" style="12" hidden="1"/>
    <col min="7430" max="7430" width="20.140625" style="12" hidden="1"/>
    <col min="7431" max="7431" width="5.7109375" style="12" hidden="1"/>
    <col min="7432" max="7432" width="7" style="12" hidden="1"/>
    <col min="7433" max="7433" width="5.7109375" style="12" hidden="1"/>
    <col min="7434" max="7434" width="18.28515625" style="12" hidden="1"/>
    <col min="7435" max="7435" width="11.140625" style="12" hidden="1"/>
    <col min="7436" max="7436" width="0" style="12" hidden="1"/>
    <col min="7437" max="7438" width="4.7109375" style="12" hidden="1"/>
    <col min="7439" max="7439" width="4" style="12" hidden="1"/>
    <col min="7440" max="7440" width="2.5703125" style="12" hidden="1"/>
    <col min="7441" max="7441" width="4.140625" style="12" hidden="1"/>
    <col min="7442" max="7442" width="5" style="12" hidden="1"/>
    <col min="7443" max="7681" width="11.42578125" style="12" hidden="1"/>
    <col min="7682" max="7682" width="3" style="12" hidden="1"/>
    <col min="7683" max="7683" width="18.42578125" style="12" hidden="1"/>
    <col min="7684" max="7684" width="15.42578125" style="12" hidden="1"/>
    <col min="7685" max="7685" width="13" style="12" hidden="1"/>
    <col min="7686" max="7686" width="20.140625" style="12" hidden="1"/>
    <col min="7687" max="7687" width="5.7109375" style="12" hidden="1"/>
    <col min="7688" max="7688" width="7" style="12" hidden="1"/>
    <col min="7689" max="7689" width="5.7109375" style="12" hidden="1"/>
    <col min="7690" max="7690" width="18.28515625" style="12" hidden="1"/>
    <col min="7691" max="7691" width="11.140625" style="12" hidden="1"/>
    <col min="7692" max="7692" width="0" style="12" hidden="1"/>
    <col min="7693" max="7694" width="4.7109375" style="12" hidden="1"/>
    <col min="7695" max="7695" width="4" style="12" hidden="1"/>
    <col min="7696" max="7696" width="2.5703125" style="12" hidden="1"/>
    <col min="7697" max="7697" width="4.140625" style="12" hidden="1"/>
    <col min="7698" max="7698" width="5" style="12" hidden="1"/>
    <col min="7699" max="7937" width="11.42578125" style="12" hidden="1"/>
    <col min="7938" max="7938" width="3" style="12" hidden="1"/>
    <col min="7939" max="7939" width="18.42578125" style="12" hidden="1"/>
    <col min="7940" max="7940" width="15.42578125" style="12" hidden="1"/>
    <col min="7941" max="7941" width="13" style="12" hidden="1"/>
    <col min="7942" max="7942" width="20.140625" style="12" hidden="1"/>
    <col min="7943" max="7943" width="5.7109375" style="12" hidden="1"/>
    <col min="7944" max="7944" width="7" style="12" hidden="1"/>
    <col min="7945" max="7945" width="5.7109375" style="12" hidden="1"/>
    <col min="7946" max="7946" width="18.28515625" style="12" hidden="1"/>
    <col min="7947" max="7947" width="11.140625" style="12" hidden="1"/>
    <col min="7948" max="7948" width="0" style="12" hidden="1"/>
    <col min="7949" max="7950" width="4.7109375" style="12" hidden="1"/>
    <col min="7951" max="7951" width="4" style="12" hidden="1"/>
    <col min="7952" max="7952" width="2.5703125" style="12" hidden="1"/>
    <col min="7953" max="7953" width="4.140625" style="12" hidden="1"/>
    <col min="7954" max="7954" width="5" style="12" hidden="1"/>
    <col min="7955" max="8193" width="11.42578125" style="12" hidden="1"/>
    <col min="8194" max="8194" width="3" style="12" hidden="1"/>
    <col min="8195" max="8195" width="18.42578125" style="12" hidden="1"/>
    <col min="8196" max="8196" width="15.42578125" style="12" hidden="1"/>
    <col min="8197" max="8197" width="13" style="12" hidden="1"/>
    <col min="8198" max="8198" width="20.140625" style="12" hidden="1"/>
    <col min="8199" max="8199" width="5.7109375" style="12" hidden="1"/>
    <col min="8200" max="8200" width="7" style="12" hidden="1"/>
    <col min="8201" max="8201" width="5.7109375" style="12" hidden="1"/>
    <col min="8202" max="8202" width="18.28515625" style="12" hidden="1"/>
    <col min="8203" max="8203" width="11.140625" style="12" hidden="1"/>
    <col min="8204" max="8204" width="0" style="12" hidden="1"/>
    <col min="8205" max="8206" width="4.7109375" style="12" hidden="1"/>
    <col min="8207" max="8207" width="4" style="12" hidden="1"/>
    <col min="8208" max="8208" width="2.5703125" style="12" hidden="1"/>
    <col min="8209" max="8209" width="4.140625" style="12" hidden="1"/>
    <col min="8210" max="8210" width="5" style="12" hidden="1"/>
    <col min="8211" max="8449" width="11.42578125" style="12" hidden="1"/>
    <col min="8450" max="8450" width="3" style="12" hidden="1"/>
    <col min="8451" max="8451" width="18.42578125" style="12" hidden="1"/>
    <col min="8452" max="8452" width="15.42578125" style="12" hidden="1"/>
    <col min="8453" max="8453" width="13" style="12" hidden="1"/>
    <col min="8454" max="8454" width="20.140625" style="12" hidden="1"/>
    <col min="8455" max="8455" width="5.7109375" style="12" hidden="1"/>
    <col min="8456" max="8456" width="7" style="12" hidden="1"/>
    <col min="8457" max="8457" width="5.7109375" style="12" hidden="1"/>
    <col min="8458" max="8458" width="18.28515625" style="12" hidden="1"/>
    <col min="8459" max="8459" width="11.140625" style="12" hidden="1"/>
    <col min="8460" max="8460" width="0" style="12" hidden="1"/>
    <col min="8461" max="8462" width="4.7109375" style="12" hidden="1"/>
    <col min="8463" max="8463" width="4" style="12" hidden="1"/>
    <col min="8464" max="8464" width="2.5703125" style="12" hidden="1"/>
    <col min="8465" max="8465" width="4.140625" style="12" hidden="1"/>
    <col min="8466" max="8466" width="5" style="12" hidden="1"/>
    <col min="8467" max="8705" width="11.42578125" style="12" hidden="1"/>
    <col min="8706" max="8706" width="3" style="12" hidden="1"/>
    <col min="8707" max="8707" width="18.42578125" style="12" hidden="1"/>
    <col min="8708" max="8708" width="15.42578125" style="12" hidden="1"/>
    <col min="8709" max="8709" width="13" style="12" hidden="1"/>
    <col min="8710" max="8710" width="20.140625" style="12" hidden="1"/>
    <col min="8711" max="8711" width="5.7109375" style="12" hidden="1"/>
    <col min="8712" max="8712" width="7" style="12" hidden="1"/>
    <col min="8713" max="8713" width="5.7109375" style="12" hidden="1"/>
    <col min="8714" max="8714" width="18.28515625" style="12" hidden="1"/>
    <col min="8715" max="8715" width="11.140625" style="12" hidden="1"/>
    <col min="8716" max="8716" width="0" style="12" hidden="1"/>
    <col min="8717" max="8718" width="4.7109375" style="12" hidden="1"/>
    <col min="8719" max="8719" width="4" style="12" hidden="1"/>
    <col min="8720" max="8720" width="2.5703125" style="12" hidden="1"/>
    <col min="8721" max="8721" width="4.140625" style="12" hidden="1"/>
    <col min="8722" max="8722" width="5" style="12" hidden="1"/>
    <col min="8723" max="8961" width="11.42578125" style="12" hidden="1"/>
    <col min="8962" max="8962" width="3" style="12" hidden="1"/>
    <col min="8963" max="8963" width="18.42578125" style="12" hidden="1"/>
    <col min="8964" max="8964" width="15.42578125" style="12" hidden="1"/>
    <col min="8965" max="8965" width="13" style="12" hidden="1"/>
    <col min="8966" max="8966" width="20.140625" style="12" hidden="1"/>
    <col min="8967" max="8967" width="5.7109375" style="12" hidden="1"/>
    <col min="8968" max="8968" width="7" style="12" hidden="1"/>
    <col min="8969" max="8969" width="5.7109375" style="12" hidden="1"/>
    <col min="8970" max="8970" width="18.28515625" style="12" hidden="1"/>
    <col min="8971" max="8971" width="11.140625" style="12" hidden="1"/>
    <col min="8972" max="8972" width="0" style="12" hidden="1"/>
    <col min="8973" max="8974" width="4.7109375" style="12" hidden="1"/>
    <col min="8975" max="8975" width="4" style="12" hidden="1"/>
    <col min="8976" max="8976" width="2.5703125" style="12" hidden="1"/>
    <col min="8977" max="8977" width="4.140625" style="12" hidden="1"/>
    <col min="8978" max="8978" width="5" style="12" hidden="1"/>
    <col min="8979" max="9217" width="11.42578125" style="12" hidden="1"/>
    <col min="9218" max="9218" width="3" style="12" hidden="1"/>
    <col min="9219" max="9219" width="18.42578125" style="12" hidden="1"/>
    <col min="9220" max="9220" width="15.42578125" style="12" hidden="1"/>
    <col min="9221" max="9221" width="13" style="12" hidden="1"/>
    <col min="9222" max="9222" width="20.140625" style="12" hidden="1"/>
    <col min="9223" max="9223" width="5.7109375" style="12" hidden="1"/>
    <col min="9224" max="9224" width="7" style="12" hidden="1"/>
    <col min="9225" max="9225" width="5.7109375" style="12" hidden="1"/>
    <col min="9226" max="9226" width="18.28515625" style="12" hidden="1"/>
    <col min="9227" max="9227" width="11.140625" style="12" hidden="1"/>
    <col min="9228" max="9228" width="0" style="12" hidden="1"/>
    <col min="9229" max="9230" width="4.7109375" style="12" hidden="1"/>
    <col min="9231" max="9231" width="4" style="12" hidden="1"/>
    <col min="9232" max="9232" width="2.5703125" style="12" hidden="1"/>
    <col min="9233" max="9233" width="4.140625" style="12" hidden="1"/>
    <col min="9234" max="9234" width="5" style="12" hidden="1"/>
    <col min="9235" max="9473" width="11.42578125" style="12" hidden="1"/>
    <col min="9474" max="9474" width="3" style="12" hidden="1"/>
    <col min="9475" max="9475" width="18.42578125" style="12" hidden="1"/>
    <col min="9476" max="9476" width="15.42578125" style="12" hidden="1"/>
    <col min="9477" max="9477" width="13" style="12" hidden="1"/>
    <col min="9478" max="9478" width="20.140625" style="12" hidden="1"/>
    <col min="9479" max="9479" width="5.7109375" style="12" hidden="1"/>
    <col min="9480" max="9480" width="7" style="12" hidden="1"/>
    <col min="9481" max="9481" width="5.7109375" style="12" hidden="1"/>
    <col min="9482" max="9482" width="18.28515625" style="12" hidden="1"/>
    <col min="9483" max="9483" width="11.140625" style="12" hidden="1"/>
    <col min="9484" max="9484" width="0" style="12" hidden="1"/>
    <col min="9485" max="9486" width="4.7109375" style="12" hidden="1"/>
    <col min="9487" max="9487" width="4" style="12" hidden="1"/>
    <col min="9488" max="9488" width="2.5703125" style="12" hidden="1"/>
    <col min="9489" max="9489" width="4.140625" style="12" hidden="1"/>
    <col min="9490" max="9490" width="5" style="12" hidden="1"/>
    <col min="9491" max="9729" width="11.42578125" style="12" hidden="1"/>
    <col min="9730" max="9730" width="3" style="12" hidden="1"/>
    <col min="9731" max="9731" width="18.42578125" style="12" hidden="1"/>
    <col min="9732" max="9732" width="15.42578125" style="12" hidden="1"/>
    <col min="9733" max="9733" width="13" style="12" hidden="1"/>
    <col min="9734" max="9734" width="20.140625" style="12" hidden="1"/>
    <col min="9735" max="9735" width="5.7109375" style="12" hidden="1"/>
    <col min="9736" max="9736" width="7" style="12" hidden="1"/>
    <col min="9737" max="9737" width="5.7109375" style="12" hidden="1"/>
    <col min="9738" max="9738" width="18.28515625" style="12" hidden="1"/>
    <col min="9739" max="9739" width="11.140625" style="12" hidden="1"/>
    <col min="9740" max="9740" width="0" style="12" hidden="1"/>
    <col min="9741" max="9742" width="4.7109375" style="12" hidden="1"/>
    <col min="9743" max="9743" width="4" style="12" hidden="1"/>
    <col min="9744" max="9744" width="2.5703125" style="12" hidden="1"/>
    <col min="9745" max="9745" width="4.140625" style="12" hidden="1"/>
    <col min="9746" max="9746" width="5" style="12" hidden="1"/>
    <col min="9747" max="9985" width="11.42578125" style="12" hidden="1"/>
    <col min="9986" max="9986" width="3" style="12" hidden="1"/>
    <col min="9987" max="9987" width="18.42578125" style="12" hidden="1"/>
    <col min="9988" max="9988" width="15.42578125" style="12" hidden="1"/>
    <col min="9989" max="9989" width="13" style="12" hidden="1"/>
    <col min="9990" max="9990" width="20.140625" style="12" hidden="1"/>
    <col min="9991" max="9991" width="5.7109375" style="12" hidden="1"/>
    <col min="9992" max="9992" width="7" style="12" hidden="1"/>
    <col min="9993" max="9993" width="5.7109375" style="12" hidden="1"/>
    <col min="9994" max="9994" width="18.28515625" style="12" hidden="1"/>
    <col min="9995" max="9995" width="11.140625" style="12" hidden="1"/>
    <col min="9996" max="9996" width="0" style="12" hidden="1"/>
    <col min="9997" max="9998" width="4.7109375" style="12" hidden="1"/>
    <col min="9999" max="9999" width="4" style="12" hidden="1"/>
    <col min="10000" max="10000" width="2.5703125" style="12" hidden="1"/>
    <col min="10001" max="10001" width="4.140625" style="12" hidden="1"/>
    <col min="10002" max="10002" width="5" style="12" hidden="1"/>
    <col min="10003" max="10241" width="11.42578125" style="12" hidden="1"/>
    <col min="10242" max="10242" width="3" style="12" hidden="1"/>
    <col min="10243" max="10243" width="18.42578125" style="12" hidden="1"/>
    <col min="10244" max="10244" width="15.42578125" style="12" hidden="1"/>
    <col min="10245" max="10245" width="13" style="12" hidden="1"/>
    <col min="10246" max="10246" width="20.140625" style="12" hidden="1"/>
    <col min="10247" max="10247" width="5.7109375" style="12" hidden="1"/>
    <col min="10248" max="10248" width="7" style="12" hidden="1"/>
    <col min="10249" max="10249" width="5.7109375" style="12" hidden="1"/>
    <col min="10250" max="10250" width="18.28515625" style="12" hidden="1"/>
    <col min="10251" max="10251" width="11.140625" style="12" hidden="1"/>
    <col min="10252" max="10252" width="0" style="12" hidden="1"/>
    <col min="10253" max="10254" width="4.7109375" style="12" hidden="1"/>
    <col min="10255" max="10255" width="4" style="12" hidden="1"/>
    <col min="10256" max="10256" width="2.5703125" style="12" hidden="1"/>
    <col min="10257" max="10257" width="4.140625" style="12" hidden="1"/>
    <col min="10258" max="10258" width="5" style="12" hidden="1"/>
    <col min="10259" max="10497" width="11.42578125" style="12" hidden="1"/>
    <col min="10498" max="10498" width="3" style="12" hidden="1"/>
    <col min="10499" max="10499" width="18.42578125" style="12" hidden="1"/>
    <col min="10500" max="10500" width="15.42578125" style="12" hidden="1"/>
    <col min="10501" max="10501" width="13" style="12" hidden="1"/>
    <col min="10502" max="10502" width="20.140625" style="12" hidden="1"/>
    <col min="10503" max="10503" width="5.7109375" style="12" hidden="1"/>
    <col min="10504" max="10504" width="7" style="12" hidden="1"/>
    <col min="10505" max="10505" width="5.7109375" style="12" hidden="1"/>
    <col min="10506" max="10506" width="18.28515625" style="12" hidden="1"/>
    <col min="10507" max="10507" width="11.140625" style="12" hidden="1"/>
    <col min="10508" max="10508" width="0" style="12" hidden="1"/>
    <col min="10509" max="10510" width="4.7109375" style="12" hidden="1"/>
    <col min="10511" max="10511" width="4" style="12" hidden="1"/>
    <col min="10512" max="10512" width="2.5703125" style="12" hidden="1"/>
    <col min="10513" max="10513" width="4.140625" style="12" hidden="1"/>
    <col min="10514" max="10514" width="5" style="12" hidden="1"/>
    <col min="10515" max="10753" width="11.42578125" style="12" hidden="1"/>
    <col min="10754" max="10754" width="3" style="12" hidden="1"/>
    <col min="10755" max="10755" width="18.42578125" style="12" hidden="1"/>
    <col min="10756" max="10756" width="15.42578125" style="12" hidden="1"/>
    <col min="10757" max="10757" width="13" style="12" hidden="1"/>
    <col min="10758" max="10758" width="20.140625" style="12" hidden="1"/>
    <col min="10759" max="10759" width="5.7109375" style="12" hidden="1"/>
    <col min="10760" max="10760" width="7" style="12" hidden="1"/>
    <col min="10761" max="10761" width="5.7109375" style="12" hidden="1"/>
    <col min="10762" max="10762" width="18.28515625" style="12" hidden="1"/>
    <col min="10763" max="10763" width="11.140625" style="12" hidden="1"/>
    <col min="10764" max="10764" width="0" style="12" hidden="1"/>
    <col min="10765" max="10766" width="4.7109375" style="12" hidden="1"/>
    <col min="10767" max="10767" width="4" style="12" hidden="1"/>
    <col min="10768" max="10768" width="2.5703125" style="12" hidden="1"/>
    <col min="10769" max="10769" width="4.140625" style="12" hidden="1"/>
    <col min="10770" max="10770" width="5" style="12" hidden="1"/>
    <col min="10771" max="11009" width="11.42578125" style="12" hidden="1"/>
    <col min="11010" max="11010" width="3" style="12" hidden="1"/>
    <col min="11011" max="11011" width="18.42578125" style="12" hidden="1"/>
    <col min="11012" max="11012" width="15.42578125" style="12" hidden="1"/>
    <col min="11013" max="11013" width="13" style="12" hidden="1"/>
    <col min="11014" max="11014" width="20.140625" style="12" hidden="1"/>
    <col min="11015" max="11015" width="5.7109375" style="12" hidden="1"/>
    <col min="11016" max="11016" width="7" style="12" hidden="1"/>
    <col min="11017" max="11017" width="5.7109375" style="12" hidden="1"/>
    <col min="11018" max="11018" width="18.28515625" style="12" hidden="1"/>
    <col min="11019" max="11019" width="11.140625" style="12" hidden="1"/>
    <col min="11020" max="11020" width="0" style="12" hidden="1"/>
    <col min="11021" max="11022" width="4.7109375" style="12" hidden="1"/>
    <col min="11023" max="11023" width="4" style="12" hidden="1"/>
    <col min="11024" max="11024" width="2.5703125" style="12" hidden="1"/>
    <col min="11025" max="11025" width="4.140625" style="12" hidden="1"/>
    <col min="11026" max="11026" width="5" style="12" hidden="1"/>
    <col min="11027" max="11265" width="11.42578125" style="12" hidden="1"/>
    <col min="11266" max="11266" width="3" style="12" hidden="1"/>
    <col min="11267" max="11267" width="18.42578125" style="12" hidden="1"/>
    <col min="11268" max="11268" width="15.42578125" style="12" hidden="1"/>
    <col min="11269" max="11269" width="13" style="12" hidden="1"/>
    <col min="11270" max="11270" width="20.140625" style="12" hidden="1"/>
    <col min="11271" max="11271" width="5.7109375" style="12" hidden="1"/>
    <col min="11272" max="11272" width="7" style="12" hidden="1"/>
    <col min="11273" max="11273" width="5.7109375" style="12" hidden="1"/>
    <col min="11274" max="11274" width="18.28515625" style="12" hidden="1"/>
    <col min="11275" max="11275" width="11.140625" style="12" hidden="1"/>
    <col min="11276" max="11276" width="0" style="12" hidden="1"/>
    <col min="11277" max="11278" width="4.7109375" style="12" hidden="1"/>
    <col min="11279" max="11279" width="4" style="12" hidden="1"/>
    <col min="11280" max="11280" width="2.5703125" style="12" hidden="1"/>
    <col min="11281" max="11281" width="4.140625" style="12" hidden="1"/>
    <col min="11282" max="11282" width="5" style="12" hidden="1"/>
    <col min="11283" max="11521" width="11.42578125" style="12" hidden="1"/>
    <col min="11522" max="11522" width="3" style="12" hidden="1"/>
    <col min="11523" max="11523" width="18.42578125" style="12" hidden="1"/>
    <col min="11524" max="11524" width="15.42578125" style="12" hidden="1"/>
    <col min="11525" max="11525" width="13" style="12" hidden="1"/>
    <col min="11526" max="11526" width="20.140625" style="12" hidden="1"/>
    <col min="11527" max="11527" width="5.7109375" style="12" hidden="1"/>
    <col min="11528" max="11528" width="7" style="12" hidden="1"/>
    <col min="11529" max="11529" width="5.7109375" style="12" hidden="1"/>
    <col min="11530" max="11530" width="18.28515625" style="12" hidden="1"/>
    <col min="11531" max="11531" width="11.140625" style="12" hidden="1"/>
    <col min="11532" max="11532" width="0" style="12" hidden="1"/>
    <col min="11533" max="11534" width="4.7109375" style="12" hidden="1"/>
    <col min="11535" max="11535" width="4" style="12" hidden="1"/>
    <col min="11536" max="11536" width="2.5703125" style="12" hidden="1"/>
    <col min="11537" max="11537" width="4.140625" style="12" hidden="1"/>
    <col min="11538" max="11538" width="5" style="12" hidden="1"/>
    <col min="11539" max="11777" width="11.42578125" style="12" hidden="1"/>
    <col min="11778" max="11778" width="3" style="12" hidden="1"/>
    <col min="11779" max="11779" width="18.42578125" style="12" hidden="1"/>
    <col min="11780" max="11780" width="15.42578125" style="12" hidden="1"/>
    <col min="11781" max="11781" width="13" style="12" hidden="1"/>
    <col min="11782" max="11782" width="20.140625" style="12" hidden="1"/>
    <col min="11783" max="11783" width="5.7109375" style="12" hidden="1"/>
    <col min="11784" max="11784" width="7" style="12" hidden="1"/>
    <col min="11785" max="11785" width="5.7109375" style="12" hidden="1"/>
    <col min="11786" max="11786" width="18.28515625" style="12" hidden="1"/>
    <col min="11787" max="11787" width="11.140625" style="12" hidden="1"/>
    <col min="11788" max="11788" width="0" style="12" hidden="1"/>
    <col min="11789" max="11790" width="4.7109375" style="12" hidden="1"/>
    <col min="11791" max="11791" width="4" style="12" hidden="1"/>
    <col min="11792" max="11792" width="2.5703125" style="12" hidden="1"/>
    <col min="11793" max="11793" width="4.140625" style="12" hidden="1"/>
    <col min="11794" max="11794" width="5" style="12" hidden="1"/>
    <col min="11795" max="12033" width="11.42578125" style="12" hidden="1"/>
    <col min="12034" max="12034" width="3" style="12" hidden="1"/>
    <col min="12035" max="12035" width="18.42578125" style="12" hidden="1"/>
    <col min="12036" max="12036" width="15.42578125" style="12" hidden="1"/>
    <col min="12037" max="12037" width="13" style="12" hidden="1"/>
    <col min="12038" max="12038" width="20.140625" style="12" hidden="1"/>
    <col min="12039" max="12039" width="5.7109375" style="12" hidden="1"/>
    <col min="12040" max="12040" width="7" style="12" hidden="1"/>
    <col min="12041" max="12041" width="5.7109375" style="12" hidden="1"/>
    <col min="12042" max="12042" width="18.28515625" style="12" hidden="1"/>
    <col min="12043" max="12043" width="11.140625" style="12" hidden="1"/>
    <col min="12044" max="12044" width="0" style="12" hidden="1"/>
    <col min="12045" max="12046" width="4.7109375" style="12" hidden="1"/>
    <col min="12047" max="12047" width="4" style="12" hidden="1"/>
    <col min="12048" max="12048" width="2.5703125" style="12" hidden="1"/>
    <col min="12049" max="12049" width="4.140625" style="12" hidden="1"/>
    <col min="12050" max="12050" width="5" style="12" hidden="1"/>
    <col min="12051" max="12289" width="11.42578125" style="12" hidden="1"/>
    <col min="12290" max="12290" width="3" style="12" hidden="1"/>
    <col min="12291" max="12291" width="18.42578125" style="12" hidden="1"/>
    <col min="12292" max="12292" width="15.42578125" style="12" hidden="1"/>
    <col min="12293" max="12293" width="13" style="12" hidden="1"/>
    <col min="12294" max="12294" width="20.140625" style="12" hidden="1"/>
    <col min="12295" max="12295" width="5.7109375" style="12" hidden="1"/>
    <col min="12296" max="12296" width="7" style="12" hidden="1"/>
    <col min="12297" max="12297" width="5.7109375" style="12" hidden="1"/>
    <col min="12298" max="12298" width="18.28515625" style="12" hidden="1"/>
    <col min="12299" max="12299" width="11.140625" style="12" hidden="1"/>
    <col min="12300" max="12300" width="0" style="12" hidden="1"/>
    <col min="12301" max="12302" width="4.7109375" style="12" hidden="1"/>
    <col min="12303" max="12303" width="4" style="12" hidden="1"/>
    <col min="12304" max="12304" width="2.5703125" style="12" hidden="1"/>
    <col min="12305" max="12305" width="4.140625" style="12" hidden="1"/>
    <col min="12306" max="12306" width="5" style="12" hidden="1"/>
    <col min="12307" max="12545" width="11.42578125" style="12" hidden="1"/>
    <col min="12546" max="12546" width="3" style="12" hidden="1"/>
    <col min="12547" max="12547" width="18.42578125" style="12" hidden="1"/>
    <col min="12548" max="12548" width="15.42578125" style="12" hidden="1"/>
    <col min="12549" max="12549" width="13" style="12" hidden="1"/>
    <col min="12550" max="12550" width="20.140625" style="12" hidden="1"/>
    <col min="12551" max="12551" width="5.7109375" style="12" hidden="1"/>
    <col min="12552" max="12552" width="7" style="12" hidden="1"/>
    <col min="12553" max="12553" width="5.7109375" style="12" hidden="1"/>
    <col min="12554" max="12554" width="18.28515625" style="12" hidden="1"/>
    <col min="12555" max="12555" width="11.140625" style="12" hidden="1"/>
    <col min="12556" max="12556" width="0" style="12" hidden="1"/>
    <col min="12557" max="12558" width="4.7109375" style="12" hidden="1"/>
    <col min="12559" max="12559" width="4" style="12" hidden="1"/>
    <col min="12560" max="12560" width="2.5703125" style="12" hidden="1"/>
    <col min="12561" max="12561" width="4.140625" style="12" hidden="1"/>
    <col min="12562" max="12562" width="5" style="12" hidden="1"/>
    <col min="12563" max="12801" width="11.42578125" style="12" hidden="1"/>
    <col min="12802" max="12802" width="3" style="12" hidden="1"/>
    <col min="12803" max="12803" width="18.42578125" style="12" hidden="1"/>
    <col min="12804" max="12804" width="15.42578125" style="12" hidden="1"/>
    <col min="12805" max="12805" width="13" style="12" hidden="1"/>
    <col min="12806" max="12806" width="20.140625" style="12" hidden="1"/>
    <col min="12807" max="12807" width="5.7109375" style="12" hidden="1"/>
    <col min="12808" max="12808" width="7" style="12" hidden="1"/>
    <col min="12809" max="12809" width="5.7109375" style="12" hidden="1"/>
    <col min="12810" max="12810" width="18.28515625" style="12" hidden="1"/>
    <col min="12811" max="12811" width="11.140625" style="12" hidden="1"/>
    <col min="12812" max="12812" width="0" style="12" hidden="1"/>
    <col min="12813" max="12814" width="4.7109375" style="12" hidden="1"/>
    <col min="12815" max="12815" width="4" style="12" hidden="1"/>
    <col min="12816" max="12816" width="2.5703125" style="12" hidden="1"/>
    <col min="12817" max="12817" width="4.140625" style="12" hidden="1"/>
    <col min="12818" max="12818" width="5" style="12" hidden="1"/>
    <col min="12819" max="13057" width="11.42578125" style="12" hidden="1"/>
    <col min="13058" max="13058" width="3" style="12" hidden="1"/>
    <col min="13059" max="13059" width="18.42578125" style="12" hidden="1"/>
    <col min="13060" max="13060" width="15.42578125" style="12" hidden="1"/>
    <col min="13061" max="13061" width="13" style="12" hidden="1"/>
    <col min="13062" max="13062" width="20.140625" style="12" hidden="1"/>
    <col min="13063" max="13063" width="5.7109375" style="12" hidden="1"/>
    <col min="13064" max="13064" width="7" style="12" hidden="1"/>
    <col min="13065" max="13065" width="5.7109375" style="12" hidden="1"/>
    <col min="13066" max="13066" width="18.28515625" style="12" hidden="1"/>
    <col min="13067" max="13067" width="11.140625" style="12" hidden="1"/>
    <col min="13068" max="13068" width="0" style="12" hidden="1"/>
    <col min="13069" max="13070" width="4.7109375" style="12" hidden="1"/>
    <col min="13071" max="13071" width="4" style="12" hidden="1"/>
    <col min="13072" max="13072" width="2.5703125" style="12" hidden="1"/>
    <col min="13073" max="13073" width="4.140625" style="12" hidden="1"/>
    <col min="13074" max="13074" width="5" style="12" hidden="1"/>
    <col min="13075" max="13313" width="11.42578125" style="12" hidden="1"/>
    <col min="13314" max="13314" width="3" style="12" hidden="1"/>
    <col min="13315" max="13315" width="18.42578125" style="12" hidden="1"/>
    <col min="13316" max="13316" width="15.42578125" style="12" hidden="1"/>
    <col min="13317" max="13317" width="13" style="12" hidden="1"/>
    <col min="13318" max="13318" width="20.140625" style="12" hidden="1"/>
    <col min="13319" max="13319" width="5.7109375" style="12" hidden="1"/>
    <col min="13320" max="13320" width="7" style="12" hidden="1"/>
    <col min="13321" max="13321" width="5.7109375" style="12" hidden="1"/>
    <col min="13322" max="13322" width="18.28515625" style="12" hidden="1"/>
    <col min="13323" max="13323" width="11.140625" style="12" hidden="1"/>
    <col min="13324" max="13324" width="0" style="12" hidden="1"/>
    <col min="13325" max="13326" width="4.7109375" style="12" hidden="1"/>
    <col min="13327" max="13327" width="4" style="12" hidden="1"/>
    <col min="13328" max="13328" width="2.5703125" style="12" hidden="1"/>
    <col min="13329" max="13329" width="4.140625" style="12" hidden="1"/>
    <col min="13330" max="13330" width="5" style="12" hidden="1"/>
    <col min="13331" max="13569" width="11.42578125" style="12" hidden="1"/>
    <col min="13570" max="13570" width="3" style="12" hidden="1"/>
    <col min="13571" max="13571" width="18.42578125" style="12" hidden="1"/>
    <col min="13572" max="13572" width="15.42578125" style="12" hidden="1"/>
    <col min="13573" max="13573" width="13" style="12" hidden="1"/>
    <col min="13574" max="13574" width="20.140625" style="12" hidden="1"/>
    <col min="13575" max="13575" width="5.7109375" style="12" hidden="1"/>
    <col min="13576" max="13576" width="7" style="12" hidden="1"/>
    <col min="13577" max="13577" width="5.7109375" style="12" hidden="1"/>
    <col min="13578" max="13578" width="18.28515625" style="12" hidden="1"/>
    <col min="13579" max="13579" width="11.140625" style="12" hidden="1"/>
    <col min="13580" max="13580" width="0" style="12" hidden="1"/>
    <col min="13581" max="13582" width="4.7109375" style="12" hidden="1"/>
    <col min="13583" max="13583" width="4" style="12" hidden="1"/>
    <col min="13584" max="13584" width="2.5703125" style="12" hidden="1"/>
    <col min="13585" max="13585" width="4.140625" style="12" hidden="1"/>
    <col min="13586" max="13586" width="5" style="12" hidden="1"/>
    <col min="13587" max="13825" width="11.42578125" style="12" hidden="1"/>
    <col min="13826" max="13826" width="3" style="12" hidden="1"/>
    <col min="13827" max="13827" width="18.42578125" style="12" hidden="1"/>
    <col min="13828" max="13828" width="15.42578125" style="12" hidden="1"/>
    <col min="13829" max="13829" width="13" style="12" hidden="1"/>
    <col min="13830" max="13830" width="20.140625" style="12" hidden="1"/>
    <col min="13831" max="13831" width="5.7109375" style="12" hidden="1"/>
    <col min="13832" max="13832" width="7" style="12" hidden="1"/>
    <col min="13833" max="13833" width="5.7109375" style="12" hidden="1"/>
    <col min="13834" max="13834" width="18.28515625" style="12" hidden="1"/>
    <col min="13835" max="13835" width="11.140625" style="12" hidden="1"/>
    <col min="13836" max="13836" width="0" style="12" hidden="1"/>
    <col min="13837" max="13838" width="4.7109375" style="12" hidden="1"/>
    <col min="13839" max="13839" width="4" style="12" hidden="1"/>
    <col min="13840" max="13840" width="2.5703125" style="12" hidden="1"/>
    <col min="13841" max="13841" width="4.140625" style="12" hidden="1"/>
    <col min="13842" max="13842" width="5" style="12" hidden="1"/>
    <col min="13843" max="14081" width="11.42578125" style="12" hidden="1"/>
    <col min="14082" max="14082" width="3" style="12" hidden="1"/>
    <col min="14083" max="14083" width="18.42578125" style="12" hidden="1"/>
    <col min="14084" max="14084" width="15.42578125" style="12" hidden="1"/>
    <col min="14085" max="14085" width="13" style="12" hidden="1"/>
    <col min="14086" max="14086" width="20.140625" style="12" hidden="1"/>
    <col min="14087" max="14087" width="5.7109375" style="12" hidden="1"/>
    <col min="14088" max="14088" width="7" style="12" hidden="1"/>
    <col min="14089" max="14089" width="5.7109375" style="12" hidden="1"/>
    <col min="14090" max="14090" width="18.28515625" style="12" hidden="1"/>
    <col min="14091" max="14091" width="11.140625" style="12" hidden="1"/>
    <col min="14092" max="14092" width="0" style="12" hidden="1"/>
    <col min="14093" max="14094" width="4.7109375" style="12" hidden="1"/>
    <col min="14095" max="14095" width="4" style="12" hidden="1"/>
    <col min="14096" max="14096" width="2.5703125" style="12" hidden="1"/>
    <col min="14097" max="14097" width="4.140625" style="12" hidden="1"/>
    <col min="14098" max="14098" width="5" style="12" hidden="1"/>
    <col min="14099" max="14337" width="11.42578125" style="12" hidden="1"/>
    <col min="14338" max="14338" width="3" style="12" hidden="1"/>
    <col min="14339" max="14339" width="18.42578125" style="12" hidden="1"/>
    <col min="14340" max="14340" width="15.42578125" style="12" hidden="1"/>
    <col min="14341" max="14341" width="13" style="12" hidden="1"/>
    <col min="14342" max="14342" width="20.140625" style="12" hidden="1"/>
    <col min="14343" max="14343" width="5.7109375" style="12" hidden="1"/>
    <col min="14344" max="14344" width="7" style="12" hidden="1"/>
    <col min="14345" max="14345" width="5.7109375" style="12" hidden="1"/>
    <col min="14346" max="14346" width="18.28515625" style="12" hidden="1"/>
    <col min="14347" max="14347" width="11.140625" style="12" hidden="1"/>
    <col min="14348" max="14348" width="0" style="12" hidden="1"/>
    <col min="14349" max="14350" width="4.7109375" style="12" hidden="1"/>
    <col min="14351" max="14351" width="4" style="12" hidden="1"/>
    <col min="14352" max="14352" width="2.5703125" style="12" hidden="1"/>
    <col min="14353" max="14353" width="4.140625" style="12" hidden="1"/>
    <col min="14354" max="14354" width="5" style="12" hidden="1"/>
    <col min="14355" max="14593" width="11.42578125" style="12" hidden="1"/>
    <col min="14594" max="14594" width="3" style="12" hidden="1"/>
    <col min="14595" max="14595" width="18.42578125" style="12" hidden="1"/>
    <col min="14596" max="14596" width="15.42578125" style="12" hidden="1"/>
    <col min="14597" max="14597" width="13" style="12" hidden="1"/>
    <col min="14598" max="14598" width="20.140625" style="12" hidden="1"/>
    <col min="14599" max="14599" width="5.7109375" style="12" hidden="1"/>
    <col min="14600" max="14600" width="7" style="12" hidden="1"/>
    <col min="14601" max="14601" width="5.7109375" style="12" hidden="1"/>
    <col min="14602" max="14602" width="18.28515625" style="12" hidden="1"/>
    <col min="14603" max="14603" width="11.140625" style="12" hidden="1"/>
    <col min="14604" max="14604" width="0" style="12" hidden="1"/>
    <col min="14605" max="14606" width="4.7109375" style="12" hidden="1"/>
    <col min="14607" max="14607" width="4" style="12" hidden="1"/>
    <col min="14608" max="14608" width="2.5703125" style="12" hidden="1"/>
    <col min="14609" max="14609" width="4.140625" style="12" hidden="1"/>
    <col min="14610" max="14610" width="5" style="12" hidden="1"/>
    <col min="14611" max="14849" width="11.42578125" style="12" hidden="1"/>
    <col min="14850" max="14850" width="3" style="12" hidden="1"/>
    <col min="14851" max="14851" width="18.42578125" style="12" hidden="1"/>
    <col min="14852" max="14852" width="15.42578125" style="12" hidden="1"/>
    <col min="14853" max="14853" width="13" style="12" hidden="1"/>
    <col min="14854" max="14854" width="20.140625" style="12" hidden="1"/>
    <col min="14855" max="14855" width="5.7109375" style="12" hidden="1"/>
    <col min="14856" max="14856" width="7" style="12" hidden="1"/>
    <col min="14857" max="14857" width="5.7109375" style="12" hidden="1"/>
    <col min="14858" max="14858" width="18.28515625" style="12" hidden="1"/>
    <col min="14859" max="14859" width="11.140625" style="12" hidden="1"/>
    <col min="14860" max="14860" width="0" style="12" hidden="1"/>
    <col min="14861" max="14862" width="4.7109375" style="12" hidden="1"/>
    <col min="14863" max="14863" width="4" style="12" hidden="1"/>
    <col min="14864" max="14864" width="2.5703125" style="12" hidden="1"/>
    <col min="14865" max="14865" width="4.140625" style="12" hidden="1"/>
    <col min="14866" max="14866" width="5" style="12" hidden="1"/>
    <col min="14867" max="15105" width="11.42578125" style="12" hidden="1"/>
    <col min="15106" max="15106" width="3" style="12" hidden="1"/>
    <col min="15107" max="15107" width="18.42578125" style="12" hidden="1"/>
    <col min="15108" max="15108" width="15.42578125" style="12" hidden="1"/>
    <col min="15109" max="15109" width="13" style="12" hidden="1"/>
    <col min="15110" max="15110" width="20.140625" style="12" hidden="1"/>
    <col min="15111" max="15111" width="5.7109375" style="12" hidden="1"/>
    <col min="15112" max="15112" width="7" style="12" hidden="1"/>
    <col min="15113" max="15113" width="5.7109375" style="12" hidden="1"/>
    <col min="15114" max="15114" width="18.28515625" style="12" hidden="1"/>
    <col min="15115" max="15115" width="11.140625" style="12" hidden="1"/>
    <col min="15116" max="15116" width="0" style="12" hidden="1"/>
    <col min="15117" max="15118" width="4.7109375" style="12" hidden="1"/>
    <col min="15119" max="15119" width="4" style="12" hidden="1"/>
    <col min="15120" max="15120" width="2.5703125" style="12" hidden="1"/>
    <col min="15121" max="15121" width="4.140625" style="12" hidden="1"/>
    <col min="15122" max="15122" width="5" style="12" hidden="1"/>
    <col min="15123" max="15361" width="11.42578125" style="12" hidden="1"/>
    <col min="15362" max="15362" width="3" style="12" hidden="1"/>
    <col min="15363" max="15363" width="18.42578125" style="12" hidden="1"/>
    <col min="15364" max="15364" width="15.42578125" style="12" hidden="1"/>
    <col min="15365" max="15365" width="13" style="12" hidden="1"/>
    <col min="15366" max="15366" width="20.140625" style="12" hidden="1"/>
    <col min="15367" max="15367" width="5.7109375" style="12" hidden="1"/>
    <col min="15368" max="15368" width="7" style="12" hidden="1"/>
    <col min="15369" max="15369" width="5.7109375" style="12" hidden="1"/>
    <col min="15370" max="15370" width="18.28515625" style="12" hidden="1"/>
    <col min="15371" max="15371" width="11.140625" style="12" hidden="1"/>
    <col min="15372" max="15372" width="0" style="12" hidden="1"/>
    <col min="15373" max="15374" width="4.7109375" style="12" hidden="1"/>
    <col min="15375" max="15375" width="4" style="12" hidden="1"/>
    <col min="15376" max="15376" width="2.5703125" style="12" hidden="1"/>
    <col min="15377" max="15377" width="4.140625" style="12" hidden="1"/>
    <col min="15378" max="15378" width="5" style="12" hidden="1"/>
    <col min="15379" max="15617" width="11.42578125" style="12" hidden="1"/>
    <col min="15618" max="15618" width="3" style="12" hidden="1"/>
    <col min="15619" max="15619" width="18.42578125" style="12" hidden="1"/>
    <col min="15620" max="15620" width="15.42578125" style="12" hidden="1"/>
    <col min="15621" max="15621" width="13" style="12" hidden="1"/>
    <col min="15622" max="15622" width="20.140625" style="12" hidden="1"/>
    <col min="15623" max="15623" width="5.7109375" style="12" hidden="1"/>
    <col min="15624" max="15624" width="7" style="12" hidden="1"/>
    <col min="15625" max="15625" width="5.7109375" style="12" hidden="1"/>
    <col min="15626" max="15626" width="18.28515625" style="12" hidden="1"/>
    <col min="15627" max="15627" width="11.140625" style="12" hidden="1"/>
    <col min="15628" max="15628" width="0" style="12" hidden="1"/>
    <col min="15629" max="15630" width="4.7109375" style="12" hidden="1"/>
    <col min="15631" max="15631" width="4" style="12" hidden="1"/>
    <col min="15632" max="15632" width="2.5703125" style="12" hidden="1"/>
    <col min="15633" max="15633" width="4.140625" style="12" hidden="1"/>
    <col min="15634" max="15634" width="5" style="12" hidden="1"/>
    <col min="15635" max="15873" width="11.42578125" style="12" hidden="1"/>
    <col min="15874" max="15874" width="3" style="12" hidden="1"/>
    <col min="15875" max="15875" width="18.42578125" style="12" hidden="1"/>
    <col min="15876" max="15876" width="15.42578125" style="12" hidden="1"/>
    <col min="15877" max="15877" width="13" style="12" hidden="1"/>
    <col min="15878" max="15878" width="20.140625" style="12" hidden="1"/>
    <col min="15879" max="15879" width="5.7109375" style="12" hidden="1"/>
    <col min="15880" max="15880" width="7" style="12" hidden="1"/>
    <col min="15881" max="15881" width="5.7109375" style="12" hidden="1"/>
    <col min="15882" max="15882" width="18.28515625" style="12" hidden="1"/>
    <col min="15883" max="15883" width="11.140625" style="12" hidden="1"/>
    <col min="15884" max="15884" width="0" style="12" hidden="1"/>
    <col min="15885" max="15886" width="4.7109375" style="12" hidden="1"/>
    <col min="15887" max="15887" width="4" style="12" hidden="1"/>
    <col min="15888" max="15888" width="2.5703125" style="12" hidden="1"/>
    <col min="15889" max="15889" width="4.140625" style="12" hidden="1"/>
    <col min="15890" max="15890" width="5" style="12" hidden="1"/>
    <col min="15891" max="16129" width="11.42578125" style="12" hidden="1"/>
    <col min="16130" max="16130" width="3" style="12" hidden="1"/>
    <col min="16131" max="16131" width="18.42578125" style="12" hidden="1"/>
    <col min="16132" max="16132" width="15.42578125" style="12" hidden="1"/>
    <col min="16133" max="16133" width="13" style="12" hidden="1"/>
    <col min="16134" max="16134" width="20.140625" style="12" hidden="1"/>
    <col min="16135" max="16135" width="5.7109375" style="12" hidden="1"/>
    <col min="16136" max="16136" width="7" style="12" hidden="1"/>
    <col min="16137" max="16137" width="5.7109375" style="12" hidden="1"/>
    <col min="16138" max="16138" width="18.28515625" style="12" hidden="1"/>
    <col min="16139" max="16139" width="11.140625" style="12" hidden="1"/>
    <col min="16140" max="16140" width="0" style="12" hidden="1"/>
    <col min="16141" max="16142" width="4.7109375" style="12" hidden="1"/>
    <col min="16143" max="16143" width="4" style="12" hidden="1"/>
    <col min="16144" max="16144" width="2.5703125" style="12" hidden="1"/>
    <col min="16145" max="16145" width="4.140625" style="12" hidden="1"/>
    <col min="16146" max="16148" width="5" style="12" hidden="1"/>
    <col min="16149" max="16384" width="11.42578125" style="12" hidden="1"/>
  </cols>
  <sheetData>
    <row r="1" spans="2:18" x14ac:dyDescent="0.25"/>
    <row r="2" spans="2:18" x14ac:dyDescent="0.25"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1"/>
    </row>
    <row r="3" spans="2:18" x14ac:dyDescent="0.25">
      <c r="B3" s="23"/>
      <c r="N3" s="173" t="s">
        <v>0</v>
      </c>
      <c r="O3" s="174"/>
      <c r="P3" s="175"/>
      <c r="Q3" s="42"/>
    </row>
    <row r="4" spans="2:18" x14ac:dyDescent="0.25">
      <c r="B4" s="99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211">
        <f ca="1">+TODAY()</f>
        <v>45576</v>
      </c>
      <c r="O4" s="212"/>
      <c r="P4" s="213"/>
      <c r="Q4" s="101"/>
    </row>
    <row r="5" spans="2:18" ht="22.5" customHeight="1" x14ac:dyDescent="0.25">
      <c r="B5" s="194" t="s">
        <v>273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6"/>
    </row>
    <row r="6" spans="2:18" x14ac:dyDescent="0.25">
      <c r="B6" s="23"/>
      <c r="E6" s="214"/>
      <c r="F6" s="214"/>
      <c r="G6" s="214"/>
      <c r="H6" s="214"/>
      <c r="I6" s="214"/>
      <c r="J6" s="214"/>
      <c r="K6" s="214"/>
      <c r="Q6" s="42"/>
    </row>
    <row r="7" spans="2:18" ht="15" x14ac:dyDescent="0.25">
      <c r="B7" s="188" t="s">
        <v>1</v>
      </c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</row>
    <row r="8" spans="2:18" x14ac:dyDescent="0.25">
      <c r="B8" s="2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42"/>
    </row>
    <row r="9" spans="2:18" x14ac:dyDescent="0.25">
      <c r="B9" s="23"/>
      <c r="C9" s="14" t="s">
        <v>272</v>
      </c>
      <c r="D9" s="13"/>
      <c r="E9" s="176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8"/>
      <c r="Q9" s="43"/>
    </row>
    <row r="10" spans="2:18" ht="14.25" customHeight="1" x14ac:dyDescent="0.25">
      <c r="B10" s="23"/>
      <c r="C10" s="13"/>
      <c r="D10" s="13"/>
      <c r="E10" s="13"/>
      <c r="F10" s="15"/>
      <c r="J10" s="15"/>
      <c r="L10" s="16"/>
      <c r="M10" s="17"/>
      <c r="N10" s="215"/>
      <c r="O10" s="215"/>
      <c r="P10" s="15"/>
      <c r="Q10" s="43"/>
      <c r="R10" s="18"/>
    </row>
    <row r="11" spans="2:18" x14ac:dyDescent="0.25">
      <c r="B11" s="23"/>
      <c r="C11" s="14" t="s">
        <v>2</v>
      </c>
      <c r="D11" s="13"/>
      <c r="E11" s="81"/>
      <c r="F11" s="13"/>
      <c r="J11" s="19"/>
      <c r="K11" s="20"/>
      <c r="L11" s="51"/>
      <c r="N11" s="216"/>
      <c r="O11" s="216"/>
      <c r="P11" s="13"/>
      <c r="Q11" s="42"/>
    </row>
    <row r="12" spans="2:18" x14ac:dyDescent="0.25">
      <c r="B12" s="23"/>
      <c r="C12" s="14"/>
      <c r="D12" s="13"/>
      <c r="E12" s="85"/>
      <c r="F12" s="13"/>
      <c r="J12" s="19"/>
      <c r="K12" s="20"/>
      <c r="L12" s="51"/>
      <c r="N12" s="52"/>
      <c r="O12" s="52"/>
      <c r="P12" s="13"/>
      <c r="Q12" s="42"/>
    </row>
    <row r="13" spans="2:18" ht="15" x14ac:dyDescent="0.25">
      <c r="B13" s="23"/>
      <c r="C13" s="14" t="s">
        <v>28</v>
      </c>
      <c r="D13" s="13"/>
      <c r="E13" s="171"/>
      <c r="F13" s="13"/>
      <c r="J13" s="19"/>
      <c r="K13" s="20"/>
      <c r="L13" s="51"/>
      <c r="N13" s="52"/>
      <c r="O13" s="52"/>
      <c r="P13" s="13"/>
      <c r="Q13" s="42"/>
    </row>
    <row r="14" spans="2:18" x14ac:dyDescent="0.25">
      <c r="B14" s="23"/>
      <c r="C14" s="13"/>
      <c r="D14" s="13"/>
      <c r="E14" s="13"/>
      <c r="F14" s="13"/>
      <c r="J14" s="13"/>
      <c r="K14" s="13"/>
      <c r="L14" s="51"/>
      <c r="N14" s="216"/>
      <c r="O14" s="216"/>
      <c r="P14" s="13"/>
      <c r="Q14" s="42"/>
    </row>
    <row r="15" spans="2:18" x14ac:dyDescent="0.25">
      <c r="B15" s="23"/>
      <c r="C15" s="13" t="s">
        <v>3</v>
      </c>
      <c r="D15" s="13"/>
      <c r="E15" s="206"/>
      <c r="F15" s="207"/>
      <c r="G15" s="208"/>
      <c r="J15" s="13"/>
      <c r="K15" s="13"/>
      <c r="L15" s="51"/>
      <c r="N15" s="52"/>
      <c r="O15" s="52"/>
      <c r="P15" s="13"/>
      <c r="Q15" s="42"/>
    </row>
    <row r="16" spans="2:18" x14ac:dyDescent="0.25">
      <c r="B16" s="23"/>
      <c r="C16" s="13"/>
      <c r="D16" s="13"/>
      <c r="E16" s="13"/>
      <c r="F16" s="13"/>
      <c r="J16" s="13"/>
      <c r="K16" s="13"/>
      <c r="L16" s="51"/>
      <c r="N16" s="52"/>
      <c r="O16" s="52"/>
      <c r="P16" s="13"/>
      <c r="Q16" s="42"/>
    </row>
    <row r="17" spans="2:19" x14ac:dyDescent="0.25">
      <c r="B17" s="23"/>
      <c r="C17" s="13" t="s">
        <v>300</v>
      </c>
      <c r="D17" s="13"/>
      <c r="E17" s="81"/>
      <c r="F17" s="21" t="s">
        <v>5</v>
      </c>
      <c r="G17" s="191"/>
      <c r="H17" s="192"/>
      <c r="I17" s="192"/>
      <c r="J17" s="193"/>
      <c r="K17" s="21" t="s">
        <v>6</v>
      </c>
      <c r="L17" s="81"/>
      <c r="N17" s="52"/>
      <c r="O17" s="52"/>
      <c r="P17" s="13"/>
      <c r="Q17" s="42"/>
    </row>
    <row r="18" spans="2:19" x14ac:dyDescent="0.25">
      <c r="B18" s="23"/>
      <c r="F18" s="13"/>
      <c r="J18" s="13"/>
      <c r="K18" s="13"/>
      <c r="L18" s="51"/>
      <c r="N18" s="52"/>
      <c r="O18" s="52"/>
      <c r="P18" s="13"/>
      <c r="Q18" s="42"/>
    </row>
    <row r="19" spans="2:19" x14ac:dyDescent="0.25">
      <c r="B19" s="23"/>
      <c r="C19" s="12" t="s">
        <v>7</v>
      </c>
      <c r="E19" s="176"/>
      <c r="F19" s="178"/>
      <c r="J19" s="13"/>
      <c r="K19" s="13"/>
      <c r="L19" s="51"/>
      <c r="N19" s="52"/>
      <c r="O19" s="52"/>
      <c r="P19" s="13"/>
      <c r="Q19" s="42"/>
    </row>
    <row r="20" spans="2:19" x14ac:dyDescent="0.25">
      <c r="B20" s="23"/>
      <c r="F20" s="13"/>
      <c r="J20" s="13"/>
      <c r="K20" s="13"/>
      <c r="L20" s="51"/>
      <c r="N20" s="52"/>
      <c r="O20" s="52"/>
      <c r="P20" s="13"/>
      <c r="Q20" s="42"/>
    </row>
    <row r="21" spans="2:19" x14ac:dyDescent="0.25">
      <c r="B21" s="23"/>
      <c r="C21" s="14" t="s">
        <v>280</v>
      </c>
      <c r="E21" s="176"/>
      <c r="F21" s="178"/>
      <c r="G21" s="20" t="s">
        <v>10</v>
      </c>
      <c r="H21" s="243"/>
      <c r="I21" s="244"/>
      <c r="J21" s="245"/>
      <c r="O21" s="13"/>
      <c r="P21" s="13"/>
      <c r="Q21" s="42"/>
    </row>
    <row r="22" spans="2:19" x14ac:dyDescent="0.25">
      <c r="B22" s="2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42"/>
    </row>
    <row r="23" spans="2:19" x14ac:dyDescent="0.25">
      <c r="B23" s="23"/>
      <c r="C23" s="13" t="s">
        <v>271</v>
      </c>
      <c r="D23" s="13"/>
      <c r="E23" s="21" t="s">
        <v>11</v>
      </c>
      <c r="F23" s="22"/>
      <c r="G23" s="21" t="s">
        <v>12</v>
      </c>
      <c r="H23" s="246"/>
      <c r="I23" s="247"/>
      <c r="J23" s="172"/>
      <c r="Q23" s="42"/>
    </row>
    <row r="24" spans="2:19" x14ac:dyDescent="0.25">
      <c r="B24" s="2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42"/>
    </row>
    <row r="25" spans="2:19" x14ac:dyDescent="0.25">
      <c r="B25" s="23"/>
      <c r="C25" s="13" t="s">
        <v>275</v>
      </c>
      <c r="D25" s="13"/>
      <c r="E25" s="13"/>
      <c r="F25" s="80">
        <f>_xlfn.DAYS(H23,F23)+1</f>
        <v>1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42"/>
    </row>
    <row r="26" spans="2:19" x14ac:dyDescent="0.25">
      <c r="B26" s="2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44"/>
    </row>
    <row r="27" spans="2:19" x14ac:dyDescent="0.25">
      <c r="B27" s="23"/>
      <c r="C27" s="209" t="s">
        <v>276</v>
      </c>
      <c r="D27" s="210"/>
      <c r="E27" s="197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9"/>
      <c r="Q27" s="44"/>
    </row>
    <row r="28" spans="2:19" x14ac:dyDescent="0.25">
      <c r="B28" s="23"/>
      <c r="C28" s="209"/>
      <c r="D28" s="210"/>
      <c r="E28" s="200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2"/>
      <c r="Q28" s="44"/>
    </row>
    <row r="29" spans="2:19" x14ac:dyDescent="0.25">
      <c r="B29" s="23"/>
      <c r="C29" s="13"/>
      <c r="D29" s="13"/>
      <c r="E29" s="203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5"/>
      <c r="Q29" s="44"/>
      <c r="S29" s="24"/>
    </row>
    <row r="30" spans="2:19" x14ac:dyDescent="0.25">
      <c r="B30" s="2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44"/>
    </row>
    <row r="31" spans="2:19" x14ac:dyDescent="0.25">
      <c r="B31" s="179" t="s">
        <v>13</v>
      </c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1"/>
    </row>
    <row r="32" spans="2:19" x14ac:dyDescent="0.25">
      <c r="B32" s="182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4"/>
    </row>
    <row r="33" spans="2:17" x14ac:dyDescent="0.25">
      <c r="B33" s="182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4"/>
    </row>
    <row r="34" spans="2:17" x14ac:dyDescent="0.25">
      <c r="B34" s="185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7"/>
    </row>
    <row r="35" spans="2:17" ht="15" x14ac:dyDescent="0.25">
      <c r="B35" s="25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7"/>
    </row>
    <row r="36" spans="2:17" ht="15" x14ac:dyDescent="0.25">
      <c r="B36" s="188" t="s">
        <v>274</v>
      </c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90"/>
    </row>
    <row r="37" spans="2:17" x14ac:dyDescent="0.25">
      <c r="B37" s="2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45"/>
    </row>
    <row r="38" spans="2:17" ht="15" customHeight="1" x14ac:dyDescent="0.25">
      <c r="B38" s="23"/>
      <c r="D38" s="13"/>
      <c r="E38" s="13"/>
      <c r="F38" s="13"/>
      <c r="G38" s="254" t="s">
        <v>277</v>
      </c>
      <c r="H38" s="254"/>
      <c r="I38" s="254"/>
      <c r="J38" s="13"/>
      <c r="K38" s="21" t="str">
        <f>IF(E21='Tabla Viáticos'!A2,"UTM ","USD ")</f>
        <v xml:space="preserve">USD </v>
      </c>
      <c r="L38" s="119" t="e">
        <f>IF(K38="USD ",VLOOKUP(E15,'Tabla Viáticos'!I:J,2,0),O42)</f>
        <v>#N/A</v>
      </c>
      <c r="M38" s="13"/>
      <c r="N38" s="13"/>
      <c r="O38" s="255" t="s">
        <v>293</v>
      </c>
      <c r="P38" s="256"/>
      <c r="Q38" s="45"/>
    </row>
    <row r="39" spans="2:17" x14ac:dyDescent="0.25">
      <c r="B39" s="23"/>
      <c r="C39" s="13"/>
      <c r="D39" s="13"/>
      <c r="E39" s="13"/>
      <c r="F39" s="13"/>
      <c r="G39" s="88"/>
      <c r="H39" s="88"/>
      <c r="I39" s="88"/>
      <c r="J39" s="13"/>
      <c r="K39" s="13"/>
      <c r="L39" s="28"/>
      <c r="M39" s="13"/>
      <c r="N39" s="13"/>
      <c r="O39" s="257"/>
      <c r="P39" s="258"/>
      <c r="Q39" s="45"/>
    </row>
    <row r="40" spans="2:17" ht="15" x14ac:dyDescent="0.25">
      <c r="B40" s="23"/>
      <c r="C40" s="13"/>
      <c r="D40" s="13"/>
      <c r="E40" s="13"/>
      <c r="F40" s="13"/>
      <c r="G40" s="254" t="s">
        <v>278</v>
      </c>
      <c r="H40" s="254"/>
      <c r="I40" s="254"/>
      <c r="J40" s="83"/>
      <c r="L40" s="120" t="e">
        <f>INDEX(Tabla1[Factor],MATCH(E21,Tabla1[Pais],0))</f>
        <v>#N/A</v>
      </c>
      <c r="M40" s="13"/>
      <c r="N40" s="13"/>
      <c r="O40" s="38"/>
      <c r="P40" s="38"/>
      <c r="Q40" s="45"/>
    </row>
    <row r="41" spans="2:17" x14ac:dyDescent="0.25">
      <c r="B41" s="23"/>
      <c r="C41" s="13"/>
      <c r="D41" s="13"/>
      <c r="E41" s="13"/>
      <c r="F41" s="13"/>
      <c r="G41" s="88"/>
      <c r="H41" s="88"/>
      <c r="I41" s="88"/>
      <c r="J41" s="13"/>
      <c r="K41" s="13"/>
      <c r="L41" s="28"/>
      <c r="M41" s="13"/>
      <c r="N41" s="13"/>
      <c r="O41" s="255" t="s">
        <v>294</v>
      </c>
      <c r="P41" s="256"/>
      <c r="Q41" s="45"/>
    </row>
    <row r="42" spans="2:17" ht="15" customHeight="1" x14ac:dyDescent="0.25">
      <c r="B42" s="23"/>
      <c r="E42" s="13"/>
      <c r="F42" s="13"/>
      <c r="G42" s="254" t="s">
        <v>279</v>
      </c>
      <c r="H42" s="254"/>
      <c r="I42" s="254"/>
      <c r="J42" s="36"/>
      <c r="K42" s="21" t="str">
        <f>IF(E21='Tabla Viáticos'!A2,"UTM ","USD ")</f>
        <v xml:space="preserve">USD </v>
      </c>
      <c r="L42" s="29" t="e">
        <f>IF(K42="USD ",INDEX(Tabla1[[Autoridades Superiores]:[Académicos, Jefes de Departamentos y Administrativos]],MATCH(E21,Tabla1[Pais],0),MATCH(E15,Tabla1[[#Headers],[Autoridades Superiores]:[Académicos, Jefes de Departamentos y Administrativos]],0)),L40*L38)</f>
        <v>#N/A</v>
      </c>
      <c r="M42" s="13"/>
      <c r="N42" s="13"/>
      <c r="O42" s="262"/>
      <c r="P42" s="263"/>
      <c r="Q42" s="45"/>
    </row>
    <row r="43" spans="2:17" x14ac:dyDescent="0.25">
      <c r="B43" s="23"/>
      <c r="C43" s="13"/>
      <c r="D43" s="13"/>
      <c r="E43" s="13"/>
      <c r="F43" s="13"/>
      <c r="G43" s="13"/>
      <c r="H43" s="13"/>
      <c r="I43" s="13"/>
      <c r="J43" s="13"/>
      <c r="K43" s="13"/>
      <c r="L43" s="50"/>
      <c r="M43" s="13"/>
      <c r="N43" s="13"/>
      <c r="O43" s="13"/>
      <c r="P43" s="13"/>
      <c r="Q43" s="45"/>
    </row>
    <row r="44" spans="2:17" x14ac:dyDescent="0.25">
      <c r="B44" s="23"/>
      <c r="C44" s="13"/>
      <c r="D44" s="13"/>
      <c r="E44" s="13"/>
      <c r="F44" s="13"/>
      <c r="G44" s="13"/>
      <c r="H44" s="13"/>
      <c r="I44" s="13"/>
      <c r="J44" s="13"/>
      <c r="K44" s="13"/>
      <c r="L44" s="50"/>
      <c r="M44" s="13"/>
      <c r="N44" s="13"/>
      <c r="O44" s="13"/>
      <c r="P44" s="13"/>
      <c r="Q44" s="45"/>
    </row>
    <row r="45" spans="2:17" ht="15" x14ac:dyDescent="0.25">
      <c r="B45" s="188" t="s">
        <v>15</v>
      </c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90"/>
    </row>
    <row r="46" spans="2:17" x14ac:dyDescent="0.25">
      <c r="B46" s="23"/>
      <c r="C46" s="13"/>
      <c r="D46" s="13"/>
      <c r="E46" s="13"/>
      <c r="F46" s="13"/>
      <c r="G46" s="13"/>
      <c r="H46" s="13"/>
      <c r="I46" s="13"/>
      <c r="J46" s="13"/>
      <c r="K46" s="13"/>
      <c r="L46" s="50"/>
      <c r="M46" s="13"/>
      <c r="N46" s="13"/>
      <c r="O46" s="13"/>
      <c r="P46" s="13"/>
      <c r="Q46" s="45"/>
    </row>
    <row r="47" spans="2:17" x14ac:dyDescent="0.25">
      <c r="B47" s="23"/>
      <c r="C47" s="13"/>
      <c r="D47" s="112">
        <v>1</v>
      </c>
      <c r="E47" s="30" t="s">
        <v>16</v>
      </c>
      <c r="F47" s="53" t="e">
        <f>SUM(L42:L42)</f>
        <v>#N/A</v>
      </c>
      <c r="G47" s="30" t="s">
        <v>16</v>
      </c>
      <c r="H47" s="82">
        <v>0.5</v>
      </c>
      <c r="I47" s="30" t="s">
        <v>17</v>
      </c>
      <c r="J47" s="31"/>
      <c r="K47" s="21" t="str">
        <f>IF(E21='Tabla Viáticos'!A2,"CLP $","USD $")</f>
        <v>USD $</v>
      </c>
      <c r="L47" s="29" t="e">
        <f>F47*H47*D47</f>
        <v>#N/A</v>
      </c>
      <c r="M47" s="13"/>
      <c r="N47" s="13"/>
      <c r="O47" s="13"/>
      <c r="P47" s="13"/>
      <c r="Q47" s="46"/>
    </row>
    <row r="48" spans="2:17" x14ac:dyDescent="0.25">
      <c r="B48" s="23"/>
      <c r="C48" s="32"/>
      <c r="D48" s="33" t="s">
        <v>292</v>
      </c>
      <c r="E48" s="32"/>
      <c r="F48" s="34" t="s">
        <v>18</v>
      </c>
      <c r="G48" s="32"/>
      <c r="H48" s="32"/>
      <c r="I48" s="32"/>
      <c r="J48" s="33"/>
      <c r="K48" s="21"/>
      <c r="L48" s="28"/>
      <c r="M48" s="13"/>
      <c r="N48" s="13"/>
      <c r="O48" s="13"/>
      <c r="P48" s="13"/>
      <c r="Q48" s="46"/>
    </row>
    <row r="49" spans="2:17" x14ac:dyDescent="0.25">
      <c r="B49" s="23"/>
      <c r="C49" s="13"/>
      <c r="D49" s="13"/>
      <c r="E49" s="13"/>
      <c r="F49" s="35"/>
      <c r="G49" s="13"/>
      <c r="H49" s="13"/>
      <c r="I49" s="13"/>
      <c r="J49" s="13"/>
      <c r="K49" s="21"/>
      <c r="L49" s="28"/>
      <c r="M49" s="102"/>
      <c r="N49" s="13"/>
      <c r="O49" s="102"/>
      <c r="P49" s="13"/>
      <c r="Q49" s="46"/>
    </row>
    <row r="50" spans="2:17" x14ac:dyDescent="0.25">
      <c r="B50" s="23"/>
      <c r="C50" s="13"/>
      <c r="D50" s="113">
        <f>+F25-D47</f>
        <v>0</v>
      </c>
      <c r="E50" s="30" t="s">
        <v>16</v>
      </c>
      <c r="F50" s="53" t="e">
        <f>SUM(L42:L42)</f>
        <v>#N/A</v>
      </c>
      <c r="G50" s="30" t="s">
        <v>16</v>
      </c>
      <c r="H50" s="82">
        <v>1</v>
      </c>
      <c r="I50" s="30" t="s">
        <v>17</v>
      </c>
      <c r="J50" s="36"/>
      <c r="K50" s="21" t="str">
        <f>IF(E21='Tabla Viáticos'!A2,"CLP $","USD $")</f>
        <v>USD $</v>
      </c>
      <c r="L50" s="29" t="e">
        <f>F50*H50*D50</f>
        <v>#N/A</v>
      </c>
      <c r="M50" s="13"/>
      <c r="N50" s="13"/>
      <c r="O50" s="13"/>
      <c r="P50" s="13"/>
      <c r="Q50" s="46"/>
    </row>
    <row r="51" spans="2:17" x14ac:dyDescent="0.25">
      <c r="B51" s="23"/>
      <c r="C51" s="32"/>
      <c r="D51" s="33" t="s">
        <v>19</v>
      </c>
      <c r="E51" s="32"/>
      <c r="F51" s="33" t="s">
        <v>18</v>
      </c>
      <c r="G51" s="32"/>
      <c r="H51" s="32"/>
      <c r="I51" s="32"/>
      <c r="J51" s="33"/>
      <c r="K51" s="13"/>
      <c r="L51" s="28"/>
      <c r="M51" s="13"/>
      <c r="N51" s="13"/>
      <c r="O51" s="13"/>
      <c r="P51" s="13"/>
      <c r="Q51" s="46"/>
    </row>
    <row r="52" spans="2:17" ht="15" x14ac:dyDescent="0.25">
      <c r="B52" s="23"/>
      <c r="C52" s="13"/>
      <c r="D52" s="13"/>
      <c r="E52" s="13"/>
      <c r="F52" s="13"/>
      <c r="G52" s="261" t="s">
        <v>299</v>
      </c>
      <c r="H52" s="261"/>
      <c r="I52" s="261"/>
      <c r="J52" s="13"/>
      <c r="K52" s="118" t="str">
        <f>IF(E21='Tabla Viáticos'!A2,"CLP $","USD $")</f>
        <v>USD $</v>
      </c>
      <c r="L52" s="114" t="e">
        <f>L47+L50</f>
        <v>#N/A</v>
      </c>
      <c r="M52" s="13"/>
      <c r="N52" s="13"/>
      <c r="O52" s="13"/>
      <c r="P52" s="13"/>
      <c r="Q52" s="46"/>
    </row>
    <row r="53" spans="2:17" ht="18" customHeight="1" x14ac:dyDescent="0.25">
      <c r="B53" s="23"/>
      <c r="C53" s="13"/>
      <c r="D53" s="13"/>
      <c r="E53" s="13"/>
      <c r="F53" s="13"/>
      <c r="G53" s="261"/>
      <c r="H53" s="261"/>
      <c r="I53" s="261"/>
      <c r="J53" s="36"/>
      <c r="K53" s="118" t="s">
        <v>14</v>
      </c>
      <c r="L53" s="115" t="e">
        <f>IF(E21='Tabla Viáticos'!A2,SOLICITUD!L52,SOLICITUD!L52*SOLICITUD!O39)</f>
        <v>#N/A</v>
      </c>
      <c r="M53" s="13"/>
      <c r="N53" s="13"/>
      <c r="O53" s="13"/>
      <c r="P53" s="13"/>
      <c r="Q53" s="46"/>
    </row>
    <row r="54" spans="2:17" ht="18" customHeight="1" x14ac:dyDescent="0.25">
      <c r="B54" s="23"/>
      <c r="C54" s="13"/>
      <c r="D54" s="13"/>
      <c r="E54" s="13"/>
      <c r="F54" s="13"/>
      <c r="G54" s="37"/>
      <c r="H54" s="37"/>
      <c r="I54" s="260"/>
      <c r="J54" s="260"/>
      <c r="K54" s="260"/>
      <c r="L54" s="116"/>
      <c r="M54" s="13"/>
      <c r="N54" s="13"/>
      <c r="O54" s="13"/>
      <c r="P54" s="13"/>
      <c r="Q54" s="46"/>
    </row>
    <row r="55" spans="2:17" ht="18" customHeight="1" x14ac:dyDescent="0.25">
      <c r="B55" s="23"/>
      <c r="C55" s="13"/>
      <c r="D55" s="13"/>
      <c r="E55" s="13"/>
      <c r="F55" s="13"/>
      <c r="G55" s="261" t="s">
        <v>285</v>
      </c>
      <c r="H55" s="261"/>
      <c r="I55" s="261"/>
      <c r="J55" s="13"/>
      <c r="K55" s="118" t="str">
        <f>+K52</f>
        <v>USD $</v>
      </c>
      <c r="L55" s="145" t="e">
        <f>+L52</f>
        <v>#N/A</v>
      </c>
      <c r="M55" s="13"/>
      <c r="N55" s="13"/>
      <c r="O55" s="13"/>
      <c r="P55" s="13"/>
      <c r="Q55" s="46"/>
    </row>
    <row r="56" spans="2:17" ht="18" customHeight="1" x14ac:dyDescent="0.25">
      <c r="B56" s="23"/>
      <c r="C56" s="13"/>
      <c r="D56" s="13"/>
      <c r="E56" s="13"/>
      <c r="F56" s="13"/>
      <c r="G56" s="261"/>
      <c r="H56" s="261"/>
      <c r="I56" s="261"/>
      <c r="J56" s="36"/>
      <c r="K56" s="118" t="str">
        <f>+K53</f>
        <v>CLP $</v>
      </c>
      <c r="L56" s="117" t="e">
        <f>+L53</f>
        <v>#N/A</v>
      </c>
      <c r="M56" s="13"/>
      <c r="N56" s="13"/>
      <c r="O56" s="13"/>
      <c r="P56" s="13"/>
      <c r="Q56" s="46"/>
    </row>
    <row r="57" spans="2:17" ht="18" customHeight="1" x14ac:dyDescent="0.25">
      <c r="B57" s="23"/>
      <c r="C57" s="13"/>
      <c r="D57" s="13"/>
      <c r="E57" s="13"/>
      <c r="F57" s="13"/>
      <c r="G57" s="87"/>
      <c r="H57" s="87"/>
      <c r="I57" s="87"/>
      <c r="J57" s="36"/>
      <c r="K57" s="37"/>
      <c r="L57" s="84"/>
      <c r="M57" s="13"/>
      <c r="N57" s="13"/>
      <c r="O57" s="13"/>
      <c r="P57" s="13"/>
      <c r="Q57" s="46"/>
    </row>
    <row r="58" spans="2:17" ht="18" customHeight="1" x14ac:dyDescent="0.25">
      <c r="B58" s="123"/>
      <c r="C58" s="124"/>
      <c r="D58" s="139" t="s">
        <v>289</v>
      </c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6"/>
    </row>
    <row r="59" spans="2:17" x14ac:dyDescent="0.25">
      <c r="B59" s="127"/>
      <c r="C59" s="128"/>
      <c r="D59" s="259" t="s">
        <v>295</v>
      </c>
      <c r="E59" s="259"/>
      <c r="F59" s="259"/>
      <c r="G59" s="259"/>
      <c r="H59" s="259"/>
      <c r="I59" s="259"/>
      <c r="J59" s="259"/>
      <c r="K59" s="259"/>
      <c r="L59" s="259"/>
      <c r="M59" s="259"/>
      <c r="N59" s="259"/>
      <c r="O59" s="259"/>
      <c r="P59" s="259"/>
      <c r="Q59" s="129"/>
    </row>
    <row r="60" spans="2:17" x14ac:dyDescent="0.25">
      <c r="B60" s="127"/>
      <c r="C60" s="128"/>
      <c r="D60" s="259"/>
      <c r="E60" s="259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129"/>
    </row>
    <row r="61" spans="2:17" x14ac:dyDescent="0.25">
      <c r="B61" s="127"/>
      <c r="C61" s="128"/>
      <c r="D61" s="130" t="s">
        <v>296</v>
      </c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29"/>
    </row>
    <row r="62" spans="2:17" x14ac:dyDescent="0.2">
      <c r="B62" s="127"/>
      <c r="C62" s="128"/>
      <c r="D62" s="132" t="s">
        <v>297</v>
      </c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29"/>
    </row>
    <row r="63" spans="2:17" x14ac:dyDescent="0.2">
      <c r="B63" s="127"/>
      <c r="C63" s="128"/>
      <c r="D63" s="132" t="s">
        <v>298</v>
      </c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29"/>
    </row>
    <row r="64" spans="2:17" x14ac:dyDescent="0.2">
      <c r="B64" s="127"/>
      <c r="C64" s="128"/>
      <c r="D64" s="132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29"/>
    </row>
    <row r="65" spans="2:17" ht="15" x14ac:dyDescent="0.25">
      <c r="B65" s="127"/>
      <c r="C65" s="128"/>
      <c r="D65" s="140" t="s">
        <v>286</v>
      </c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29"/>
    </row>
    <row r="66" spans="2:17" x14ac:dyDescent="0.2">
      <c r="B66" s="127"/>
      <c r="C66" s="128"/>
      <c r="D66" s="132" t="s">
        <v>287</v>
      </c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29"/>
    </row>
    <row r="67" spans="2:17" x14ac:dyDescent="0.2">
      <c r="B67" s="127"/>
      <c r="C67" s="128"/>
      <c r="D67" s="132" t="s">
        <v>288</v>
      </c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29"/>
    </row>
    <row r="68" spans="2:17" x14ac:dyDescent="0.25">
      <c r="B68" s="133"/>
      <c r="C68" s="134"/>
      <c r="D68" s="134"/>
      <c r="E68" s="134"/>
      <c r="F68" s="134"/>
      <c r="G68" s="134"/>
      <c r="H68" s="134"/>
      <c r="I68" s="135"/>
      <c r="J68" s="136"/>
      <c r="K68" s="137"/>
      <c r="L68" s="134"/>
      <c r="M68" s="134"/>
      <c r="N68" s="134"/>
      <c r="O68" s="134"/>
      <c r="P68" s="134"/>
      <c r="Q68" s="138"/>
    </row>
    <row r="69" spans="2:17" ht="15" x14ac:dyDescent="0.25">
      <c r="B69" s="188" t="s">
        <v>20</v>
      </c>
      <c r="C69" s="189"/>
      <c r="D69" s="189"/>
      <c r="E69" s="189"/>
      <c r="F69" s="189"/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90"/>
    </row>
    <row r="70" spans="2:17" ht="14.25" customHeight="1" x14ac:dyDescent="0.25">
      <c r="B70" s="23"/>
      <c r="Q70" s="46"/>
    </row>
    <row r="71" spans="2:17" x14ac:dyDescent="0.25">
      <c r="B71" s="23"/>
      <c r="C71" s="13"/>
      <c r="D71" s="249" t="s">
        <v>21</v>
      </c>
      <c r="E71" s="250"/>
      <c r="F71" s="251" t="s">
        <v>269</v>
      </c>
      <c r="G71" s="252"/>
      <c r="H71" s="253"/>
      <c r="I71" s="248"/>
      <c r="J71" s="248"/>
      <c r="K71" s="248"/>
      <c r="L71" s="248"/>
      <c r="M71" s="13"/>
      <c r="N71" s="13"/>
      <c r="O71" s="13"/>
      <c r="P71" s="13"/>
      <c r="Q71" s="46"/>
    </row>
    <row r="72" spans="2:17" x14ac:dyDescent="0.25">
      <c r="B72" s="23"/>
      <c r="C72" s="13"/>
      <c r="D72" s="225"/>
      <c r="E72" s="226"/>
      <c r="F72" s="229"/>
      <c r="G72" s="230"/>
      <c r="H72" s="231"/>
      <c r="I72" s="237"/>
      <c r="J72" s="237"/>
      <c r="K72" s="237"/>
      <c r="L72" s="237"/>
      <c r="M72" s="13"/>
      <c r="N72" s="13"/>
      <c r="O72" s="13"/>
      <c r="P72" s="13"/>
      <c r="Q72" s="46"/>
    </row>
    <row r="73" spans="2:17" x14ac:dyDescent="0.25">
      <c r="B73" s="23"/>
      <c r="C73" s="13"/>
      <c r="D73" s="227"/>
      <c r="E73" s="228"/>
      <c r="F73" s="232"/>
      <c r="G73" s="233"/>
      <c r="H73" s="234"/>
      <c r="I73" s="237"/>
      <c r="J73" s="237"/>
      <c r="K73" s="237"/>
      <c r="L73" s="237"/>
      <c r="M73" s="13"/>
      <c r="N73" s="13"/>
      <c r="O73" s="13"/>
      <c r="P73" s="13"/>
      <c r="Q73" s="46"/>
    </row>
    <row r="74" spans="2:17" x14ac:dyDescent="0.25">
      <c r="B74" s="23"/>
      <c r="C74" s="13"/>
      <c r="D74" s="227"/>
      <c r="E74" s="228"/>
      <c r="F74" s="232"/>
      <c r="G74" s="233"/>
      <c r="H74" s="234"/>
      <c r="I74" s="237"/>
      <c r="J74" s="237"/>
      <c r="K74" s="237"/>
      <c r="L74" s="237"/>
      <c r="M74" s="13"/>
      <c r="N74" s="13"/>
      <c r="O74" s="13"/>
      <c r="P74" s="13"/>
      <c r="Q74" s="46"/>
    </row>
    <row r="75" spans="2:17" x14ac:dyDescent="0.25">
      <c r="B75" s="23"/>
      <c r="C75" s="13"/>
      <c r="D75" s="227"/>
      <c r="E75" s="228"/>
      <c r="F75" s="232"/>
      <c r="G75" s="233"/>
      <c r="H75" s="234"/>
      <c r="I75" s="237"/>
      <c r="J75" s="237"/>
      <c r="K75" s="237"/>
      <c r="L75" s="237"/>
      <c r="M75" s="13"/>
      <c r="N75" s="13"/>
      <c r="O75" s="13"/>
      <c r="P75" s="13"/>
      <c r="Q75" s="46"/>
    </row>
    <row r="76" spans="2:17" ht="15" customHeight="1" x14ac:dyDescent="0.25">
      <c r="B76" s="23"/>
      <c r="C76" s="13"/>
      <c r="D76" s="219" t="s">
        <v>22</v>
      </c>
      <c r="E76" s="175"/>
      <c r="F76" s="173" t="s">
        <v>22</v>
      </c>
      <c r="G76" s="174"/>
      <c r="H76" s="236"/>
      <c r="I76" s="214"/>
      <c r="J76" s="214"/>
      <c r="K76" s="214"/>
      <c r="L76" s="214"/>
      <c r="M76" s="13"/>
      <c r="N76" s="13"/>
      <c r="O76" s="13"/>
      <c r="P76" s="13"/>
      <c r="Q76" s="46"/>
    </row>
    <row r="77" spans="2:17" ht="15" customHeight="1" x14ac:dyDescent="0.25">
      <c r="B77" s="23"/>
      <c r="C77" s="13"/>
      <c r="D77" s="225"/>
      <c r="E77" s="226"/>
      <c r="F77" s="229"/>
      <c r="G77" s="230"/>
      <c r="H77" s="231"/>
      <c r="I77" s="235"/>
      <c r="J77" s="235"/>
      <c r="K77" s="235"/>
      <c r="L77" s="235"/>
      <c r="M77" s="13"/>
      <c r="N77" s="13"/>
      <c r="O77" s="13"/>
      <c r="P77" s="13"/>
      <c r="Q77" s="46"/>
    </row>
    <row r="78" spans="2:17" ht="15" customHeight="1" x14ac:dyDescent="0.25">
      <c r="B78" s="23"/>
      <c r="C78" s="13"/>
      <c r="D78" s="227"/>
      <c r="E78" s="228"/>
      <c r="F78" s="232"/>
      <c r="G78" s="233"/>
      <c r="H78" s="234"/>
      <c r="I78" s="235"/>
      <c r="J78" s="235"/>
      <c r="K78" s="235"/>
      <c r="L78" s="235"/>
      <c r="M78" s="13"/>
      <c r="N78" s="13"/>
      <c r="O78" s="13"/>
      <c r="P78" s="13"/>
      <c r="Q78" s="46"/>
    </row>
    <row r="79" spans="2:17" x14ac:dyDescent="0.25">
      <c r="B79" s="23"/>
      <c r="C79" s="13"/>
      <c r="D79" s="238" t="s">
        <v>23</v>
      </c>
      <c r="E79" s="239"/>
      <c r="F79" s="240" t="s">
        <v>23</v>
      </c>
      <c r="G79" s="241"/>
      <c r="H79" s="242"/>
      <c r="I79" s="214"/>
      <c r="J79" s="214"/>
      <c r="K79" s="214"/>
      <c r="L79" s="214"/>
      <c r="M79" s="13"/>
      <c r="N79" s="13"/>
      <c r="O79" s="13"/>
      <c r="P79" s="13"/>
      <c r="Q79" s="46"/>
    </row>
    <row r="80" spans="2:17" x14ac:dyDescent="0.25">
      <c r="B80" s="23"/>
      <c r="C80" s="13"/>
      <c r="D80" s="36"/>
      <c r="E80" s="36"/>
      <c r="F80" s="36"/>
      <c r="G80" s="36"/>
      <c r="H80" s="36"/>
      <c r="I80" s="36"/>
      <c r="J80" s="36"/>
      <c r="K80" s="36"/>
      <c r="L80" s="36"/>
      <c r="M80" s="13"/>
      <c r="N80" s="13"/>
      <c r="O80" s="13"/>
      <c r="P80" s="13"/>
      <c r="Q80" s="46"/>
    </row>
    <row r="81" spans="2:17" x14ac:dyDescent="0.25">
      <c r="B81" s="2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46"/>
    </row>
    <row r="82" spans="2:17" x14ac:dyDescent="0.25">
      <c r="B82" s="23"/>
      <c r="D82" s="121" t="s">
        <v>24</v>
      </c>
      <c r="E82" s="222" t="s">
        <v>25</v>
      </c>
      <c r="F82" s="223"/>
      <c r="G82" s="223"/>
      <c r="H82" s="224"/>
      <c r="I82" s="32"/>
      <c r="J82" s="32"/>
      <c r="K82" s="32"/>
      <c r="L82" s="13"/>
      <c r="M82" s="13"/>
      <c r="N82" s="13"/>
      <c r="O82" s="13"/>
      <c r="P82" s="13"/>
      <c r="Q82" s="46"/>
    </row>
    <row r="83" spans="2:17" x14ac:dyDescent="0.25">
      <c r="B83" s="23"/>
      <c r="D83" s="121" t="s">
        <v>26</v>
      </c>
      <c r="E83" s="221"/>
      <c r="F83" s="221"/>
      <c r="G83" s="122"/>
      <c r="H83" s="220"/>
      <c r="I83" s="220"/>
      <c r="J83" s="220"/>
      <c r="K83" s="220"/>
      <c r="L83" s="14"/>
      <c r="M83" s="13"/>
      <c r="N83" s="13"/>
      <c r="O83" s="13"/>
      <c r="P83" s="13"/>
      <c r="Q83" s="46"/>
    </row>
    <row r="84" spans="2:17" x14ac:dyDescent="0.25">
      <c r="B84" s="23"/>
      <c r="D84" s="121" t="s">
        <v>27</v>
      </c>
      <c r="E84" s="217"/>
      <c r="F84" s="218"/>
      <c r="G84" s="122"/>
      <c r="H84" s="32"/>
      <c r="I84" s="32"/>
      <c r="J84" s="32"/>
      <c r="K84" s="32"/>
      <c r="L84" s="13"/>
      <c r="M84" s="13"/>
      <c r="N84" s="13"/>
      <c r="O84" s="13"/>
      <c r="P84" s="13"/>
      <c r="Q84" s="46"/>
    </row>
    <row r="85" spans="2:17" x14ac:dyDescent="0.25">
      <c r="B85" s="23"/>
      <c r="D85" s="54"/>
      <c r="E85" s="79"/>
      <c r="F85" s="79"/>
      <c r="H85" s="13"/>
      <c r="I85" s="13"/>
      <c r="J85" s="13"/>
      <c r="K85" s="13"/>
      <c r="L85" s="13"/>
      <c r="M85" s="13"/>
      <c r="N85" s="13"/>
      <c r="O85" s="13"/>
      <c r="P85" s="13"/>
      <c r="Q85" s="46"/>
    </row>
    <row r="86" spans="2:17" x14ac:dyDescent="0.25">
      <c r="B86" s="47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9"/>
    </row>
    <row r="87" spans="2:17" x14ac:dyDescent="0.25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2:17" x14ac:dyDescent="0.25"/>
    <row r="89" spans="2:17" x14ac:dyDescent="0.25"/>
    <row r="90" spans="2:17" x14ac:dyDescent="0.25"/>
    <row r="91" spans="2:17" x14ac:dyDescent="0.25"/>
    <row r="92" spans="2:17" x14ac:dyDescent="0.25"/>
    <row r="93" spans="2:17" x14ac:dyDescent="0.25"/>
    <row r="94" spans="2:17" x14ac:dyDescent="0.25"/>
    <row r="95" spans="2:17" x14ac:dyDescent="0.25"/>
  </sheetData>
  <sheetProtection algorithmName="SHA-512" hashValue="c1LdXIKQ7rzUvouRB19yYIMmDCsAs59skBY4XFGPxiAMYOAeJgZhqMxgwEGGO5AuhQxLxMNDOPWNCRbx13VSRA==" saltValue="Rd9gajPmaKfXO605Bk4EUg==" spinCount="100000" sheet="1" objects="1" scenarios="1" formatColumns="0"/>
  <mergeCells count="51">
    <mergeCell ref="O38:P38"/>
    <mergeCell ref="O39:P39"/>
    <mergeCell ref="D59:P60"/>
    <mergeCell ref="I54:K54"/>
    <mergeCell ref="G52:I53"/>
    <mergeCell ref="G55:I56"/>
    <mergeCell ref="O41:P41"/>
    <mergeCell ref="O42:P42"/>
    <mergeCell ref="B45:Q45"/>
    <mergeCell ref="I72:L75"/>
    <mergeCell ref="D79:E79"/>
    <mergeCell ref="F79:H79"/>
    <mergeCell ref="I79:L79"/>
    <mergeCell ref="E21:F21"/>
    <mergeCell ref="H21:J21"/>
    <mergeCell ref="H23:I23"/>
    <mergeCell ref="I71:L71"/>
    <mergeCell ref="D72:E75"/>
    <mergeCell ref="F72:H75"/>
    <mergeCell ref="D71:E71"/>
    <mergeCell ref="F71:H71"/>
    <mergeCell ref="B69:Q69"/>
    <mergeCell ref="G38:I38"/>
    <mergeCell ref="G40:I40"/>
    <mergeCell ref="G42:I42"/>
    <mergeCell ref="E84:F84"/>
    <mergeCell ref="D76:E76"/>
    <mergeCell ref="H83:K83"/>
    <mergeCell ref="E83:F83"/>
    <mergeCell ref="E82:H82"/>
    <mergeCell ref="D77:E78"/>
    <mergeCell ref="F77:H78"/>
    <mergeCell ref="I77:L78"/>
    <mergeCell ref="F76:H76"/>
    <mergeCell ref="I76:L76"/>
    <mergeCell ref="N3:P3"/>
    <mergeCell ref="E9:P9"/>
    <mergeCell ref="B31:Q34"/>
    <mergeCell ref="B7:Q7"/>
    <mergeCell ref="B36:Q36"/>
    <mergeCell ref="G17:J17"/>
    <mergeCell ref="B5:Q5"/>
    <mergeCell ref="E27:P29"/>
    <mergeCell ref="E15:G15"/>
    <mergeCell ref="E19:F19"/>
    <mergeCell ref="C27:D28"/>
    <mergeCell ref="N4:P4"/>
    <mergeCell ref="E6:K6"/>
    <mergeCell ref="N10:O10"/>
    <mergeCell ref="N11:O11"/>
    <mergeCell ref="N14:O14"/>
  </mergeCells>
  <dataValidations count="1">
    <dataValidation type="list" allowBlank="1" showInputMessage="1" showErrorMessage="1" sqref="L17" xr:uid="{5E2564FD-B972-4CE5-8FC5-669473F430AC}">
      <formula1>"41,81"</formula1>
    </dataValidation>
  </dataValidations>
  <pageMargins left="0.70866141732283472" right="0.70866141732283472" top="0.74803149606299213" bottom="0.74803149606299213" header="0.31496062992125984" footer="0.31496062992125984"/>
  <pageSetup scale="56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'Tabla Viáticos'!$G$2:$G$14</xm:f>
          </x14:formula1>
          <xm:sqref>G17</xm:sqref>
        </x14:dataValidation>
        <x14:dataValidation type="list" allowBlank="1" showInputMessage="1" showErrorMessage="1" xr:uid="{00000000-0002-0000-0000-000000000000}">
          <x14:formula1>
            <xm:f>'Tabla Viáticos'!$B$1:$C$1</xm:f>
          </x14:formula1>
          <xm:sqref>E15</xm:sqref>
        </x14:dataValidation>
        <x14:dataValidation type="list" allowBlank="1" showInputMessage="1" showErrorMessage="1" xr:uid="{00000000-0002-0000-0000-000002000000}">
          <x14:formula1>
            <xm:f>'Tabla Viáticos'!$A$2:$A$216</xm:f>
          </x14:formula1>
          <xm:sqref>E21:F21 E19:F19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WA70"/>
  <sheetViews>
    <sheetView showGridLines="0" zoomScale="90" zoomScaleNormal="90" workbookViewId="0">
      <selection activeCell="M24" sqref="M24:O24"/>
    </sheetView>
  </sheetViews>
  <sheetFormatPr baseColWidth="10" defaultColWidth="0" defaultRowHeight="14.25" zeroHeight="1" x14ac:dyDescent="0.2"/>
  <cols>
    <col min="1" max="1" width="4.42578125" style="10" customWidth="1"/>
    <col min="2" max="2" width="6.140625" style="10" customWidth="1"/>
    <col min="3" max="3" width="17.28515625" style="10" customWidth="1"/>
    <col min="4" max="4" width="15.42578125" style="10" customWidth="1"/>
    <col min="5" max="5" width="19.28515625" style="10" customWidth="1"/>
    <col min="6" max="6" width="31.7109375" style="10" customWidth="1"/>
    <col min="7" max="8" width="5.5703125" style="10" customWidth="1"/>
    <col min="9" max="9" width="13.42578125" style="10" customWidth="1"/>
    <col min="10" max="10" width="3" style="10" customWidth="1"/>
    <col min="11" max="11" width="20.7109375" style="10" customWidth="1"/>
    <col min="12" max="12" width="8.42578125" style="10" customWidth="1"/>
    <col min="13" max="15" width="5.5703125" style="10" customWidth="1"/>
    <col min="16" max="16" width="2" style="10" customWidth="1"/>
    <col min="17" max="17" width="4.42578125" style="10" customWidth="1"/>
    <col min="18" max="255" width="11.42578125" style="10" hidden="1"/>
    <col min="256" max="256" width="2.28515625" style="10" hidden="1"/>
    <col min="257" max="257" width="17.28515625" style="10" hidden="1"/>
    <col min="258" max="258" width="15.42578125" style="10" hidden="1"/>
    <col min="259" max="259" width="13" style="10" hidden="1"/>
    <col min="260" max="260" width="20.140625" style="10" hidden="1"/>
    <col min="261" max="261" width="5.7109375" style="10" hidden="1"/>
    <col min="262" max="262" width="6.42578125" style="10" hidden="1"/>
    <col min="263" max="263" width="7" style="10" hidden="1"/>
    <col min="264" max="264" width="3" style="10" hidden="1"/>
    <col min="265" max="265" width="18.28515625" style="10" hidden="1"/>
    <col min="266" max="266" width="11.140625" style="10" hidden="1"/>
    <col min="267" max="267" width="0" style="10" hidden="1"/>
    <col min="268" max="269" width="4.7109375" style="10" hidden="1"/>
    <col min="270" max="270" width="4" style="10" hidden="1"/>
    <col min="271" max="271" width="2" style="10" hidden="1"/>
    <col min="272" max="272" width="4.140625" style="10" hidden="1"/>
    <col min="273" max="273" width="5" style="10" hidden="1"/>
    <col min="274" max="511" width="11.42578125" style="10" hidden="1"/>
    <col min="512" max="512" width="2.28515625" style="10" hidden="1"/>
    <col min="513" max="513" width="17.28515625" style="10" hidden="1"/>
    <col min="514" max="514" width="15.42578125" style="10" hidden="1"/>
    <col min="515" max="515" width="13" style="10" hidden="1"/>
    <col min="516" max="516" width="20.140625" style="10" hidden="1"/>
    <col min="517" max="517" width="5.7109375" style="10" hidden="1"/>
    <col min="518" max="518" width="6.42578125" style="10" hidden="1"/>
    <col min="519" max="519" width="7" style="10" hidden="1"/>
    <col min="520" max="520" width="3" style="10" hidden="1"/>
    <col min="521" max="521" width="18.28515625" style="10" hidden="1"/>
    <col min="522" max="522" width="11.140625" style="10" hidden="1"/>
    <col min="523" max="523" width="0" style="10" hidden="1"/>
    <col min="524" max="525" width="4.7109375" style="10" hidden="1"/>
    <col min="526" max="526" width="4" style="10" hidden="1"/>
    <col min="527" max="527" width="2" style="10" hidden="1"/>
    <col min="528" max="528" width="4.140625" style="10" hidden="1"/>
    <col min="529" max="529" width="5" style="10" hidden="1"/>
    <col min="530" max="767" width="11.42578125" style="10" hidden="1"/>
    <col min="768" max="768" width="2.28515625" style="10" hidden="1"/>
    <col min="769" max="769" width="17.28515625" style="10" hidden="1"/>
    <col min="770" max="770" width="15.42578125" style="10" hidden="1"/>
    <col min="771" max="771" width="13" style="10" hidden="1"/>
    <col min="772" max="772" width="20.140625" style="10" hidden="1"/>
    <col min="773" max="773" width="5.7109375" style="10" hidden="1"/>
    <col min="774" max="774" width="6.42578125" style="10" hidden="1"/>
    <col min="775" max="775" width="7" style="10" hidden="1"/>
    <col min="776" max="776" width="3" style="10" hidden="1"/>
    <col min="777" max="777" width="18.28515625" style="10" hidden="1"/>
    <col min="778" max="778" width="11.140625" style="10" hidden="1"/>
    <col min="779" max="779" width="0" style="10" hidden="1"/>
    <col min="780" max="781" width="4.7109375" style="10" hidden="1"/>
    <col min="782" max="782" width="4" style="10" hidden="1"/>
    <col min="783" max="783" width="2" style="10" hidden="1"/>
    <col min="784" max="784" width="4.140625" style="10" hidden="1"/>
    <col min="785" max="785" width="5" style="10" hidden="1"/>
    <col min="786" max="1023" width="11.42578125" style="10" hidden="1"/>
    <col min="1024" max="1024" width="2.28515625" style="10" hidden="1"/>
    <col min="1025" max="1025" width="17.28515625" style="10" hidden="1"/>
    <col min="1026" max="1026" width="15.42578125" style="10" hidden="1"/>
    <col min="1027" max="1027" width="13" style="10" hidden="1"/>
    <col min="1028" max="1028" width="20.140625" style="10" hidden="1"/>
    <col min="1029" max="1029" width="5.7109375" style="10" hidden="1"/>
    <col min="1030" max="1030" width="6.42578125" style="10" hidden="1"/>
    <col min="1031" max="1031" width="7" style="10" hidden="1"/>
    <col min="1032" max="1032" width="3" style="10" hidden="1"/>
    <col min="1033" max="1033" width="18.28515625" style="10" hidden="1"/>
    <col min="1034" max="1034" width="11.140625" style="10" hidden="1"/>
    <col min="1035" max="1035" width="0" style="10" hidden="1"/>
    <col min="1036" max="1037" width="4.7109375" style="10" hidden="1"/>
    <col min="1038" max="1038" width="4" style="10" hidden="1"/>
    <col min="1039" max="1039" width="2" style="10" hidden="1"/>
    <col min="1040" max="1040" width="4.140625" style="10" hidden="1"/>
    <col min="1041" max="1041" width="5" style="10" hidden="1"/>
    <col min="1042" max="1279" width="11.42578125" style="10" hidden="1"/>
    <col min="1280" max="1280" width="2.28515625" style="10" hidden="1"/>
    <col min="1281" max="1281" width="17.28515625" style="10" hidden="1"/>
    <col min="1282" max="1282" width="15.42578125" style="10" hidden="1"/>
    <col min="1283" max="1283" width="13" style="10" hidden="1"/>
    <col min="1284" max="1284" width="20.140625" style="10" hidden="1"/>
    <col min="1285" max="1285" width="5.7109375" style="10" hidden="1"/>
    <col min="1286" max="1286" width="6.42578125" style="10" hidden="1"/>
    <col min="1287" max="1287" width="7" style="10" hidden="1"/>
    <col min="1288" max="1288" width="3" style="10" hidden="1"/>
    <col min="1289" max="1289" width="18.28515625" style="10" hidden="1"/>
    <col min="1290" max="1290" width="11.140625" style="10" hidden="1"/>
    <col min="1291" max="1291" width="0" style="10" hidden="1"/>
    <col min="1292" max="1293" width="4.7109375" style="10" hidden="1"/>
    <col min="1294" max="1294" width="4" style="10" hidden="1"/>
    <col min="1295" max="1295" width="2" style="10" hidden="1"/>
    <col min="1296" max="1296" width="4.140625" style="10" hidden="1"/>
    <col min="1297" max="1297" width="5" style="10" hidden="1"/>
    <col min="1298" max="1535" width="11.42578125" style="10" hidden="1"/>
    <col min="1536" max="1536" width="2.28515625" style="10" hidden="1"/>
    <col min="1537" max="1537" width="17.28515625" style="10" hidden="1"/>
    <col min="1538" max="1538" width="15.42578125" style="10" hidden="1"/>
    <col min="1539" max="1539" width="13" style="10" hidden="1"/>
    <col min="1540" max="1540" width="20.140625" style="10" hidden="1"/>
    <col min="1541" max="1541" width="5.7109375" style="10" hidden="1"/>
    <col min="1542" max="1542" width="6.42578125" style="10" hidden="1"/>
    <col min="1543" max="1543" width="7" style="10" hidden="1"/>
    <col min="1544" max="1544" width="3" style="10" hidden="1"/>
    <col min="1545" max="1545" width="18.28515625" style="10" hidden="1"/>
    <col min="1546" max="1546" width="11.140625" style="10" hidden="1"/>
    <col min="1547" max="1547" width="0" style="10" hidden="1"/>
    <col min="1548" max="1549" width="4.7109375" style="10" hidden="1"/>
    <col min="1550" max="1550" width="4" style="10" hidden="1"/>
    <col min="1551" max="1551" width="2" style="10" hidden="1"/>
    <col min="1552" max="1552" width="4.140625" style="10" hidden="1"/>
    <col min="1553" max="1553" width="5" style="10" hidden="1"/>
    <col min="1554" max="1791" width="11.42578125" style="10" hidden="1"/>
    <col min="1792" max="1792" width="2.28515625" style="10" hidden="1"/>
    <col min="1793" max="1793" width="17.28515625" style="10" hidden="1"/>
    <col min="1794" max="1794" width="15.42578125" style="10" hidden="1"/>
    <col min="1795" max="1795" width="13" style="10" hidden="1"/>
    <col min="1796" max="1796" width="20.140625" style="10" hidden="1"/>
    <col min="1797" max="1797" width="5.7109375" style="10" hidden="1"/>
    <col min="1798" max="1798" width="6.42578125" style="10" hidden="1"/>
    <col min="1799" max="1799" width="7" style="10" hidden="1"/>
    <col min="1800" max="1800" width="3" style="10" hidden="1"/>
    <col min="1801" max="1801" width="18.28515625" style="10" hidden="1"/>
    <col min="1802" max="1802" width="11.140625" style="10" hidden="1"/>
    <col min="1803" max="1803" width="0" style="10" hidden="1"/>
    <col min="1804" max="1805" width="4.7109375" style="10" hidden="1"/>
    <col min="1806" max="1806" width="4" style="10" hidden="1"/>
    <col min="1807" max="1807" width="2" style="10" hidden="1"/>
    <col min="1808" max="1808" width="4.140625" style="10" hidden="1"/>
    <col min="1809" max="1809" width="5" style="10" hidden="1"/>
    <col min="1810" max="2047" width="11.42578125" style="10" hidden="1"/>
    <col min="2048" max="2048" width="2.28515625" style="10" hidden="1"/>
    <col min="2049" max="2049" width="17.28515625" style="10" hidden="1"/>
    <col min="2050" max="2050" width="15.42578125" style="10" hidden="1"/>
    <col min="2051" max="2051" width="13" style="10" hidden="1"/>
    <col min="2052" max="2052" width="20.140625" style="10" hidden="1"/>
    <col min="2053" max="2053" width="5.7109375" style="10" hidden="1"/>
    <col min="2054" max="2054" width="6.42578125" style="10" hidden="1"/>
    <col min="2055" max="2055" width="7" style="10" hidden="1"/>
    <col min="2056" max="2056" width="3" style="10" hidden="1"/>
    <col min="2057" max="2057" width="18.28515625" style="10" hidden="1"/>
    <col min="2058" max="2058" width="11.140625" style="10" hidden="1"/>
    <col min="2059" max="2059" width="0" style="10" hidden="1"/>
    <col min="2060" max="2061" width="4.7109375" style="10" hidden="1"/>
    <col min="2062" max="2062" width="4" style="10" hidden="1"/>
    <col min="2063" max="2063" width="2" style="10" hidden="1"/>
    <col min="2064" max="2064" width="4.140625" style="10" hidden="1"/>
    <col min="2065" max="2065" width="5" style="10" hidden="1"/>
    <col min="2066" max="2303" width="11.42578125" style="10" hidden="1"/>
    <col min="2304" max="2304" width="2.28515625" style="10" hidden="1"/>
    <col min="2305" max="2305" width="17.28515625" style="10" hidden="1"/>
    <col min="2306" max="2306" width="15.42578125" style="10" hidden="1"/>
    <col min="2307" max="2307" width="13" style="10" hidden="1"/>
    <col min="2308" max="2308" width="20.140625" style="10" hidden="1"/>
    <col min="2309" max="2309" width="5.7109375" style="10" hidden="1"/>
    <col min="2310" max="2310" width="6.42578125" style="10" hidden="1"/>
    <col min="2311" max="2311" width="7" style="10" hidden="1"/>
    <col min="2312" max="2312" width="3" style="10" hidden="1"/>
    <col min="2313" max="2313" width="18.28515625" style="10" hidden="1"/>
    <col min="2314" max="2314" width="11.140625" style="10" hidden="1"/>
    <col min="2315" max="2315" width="0" style="10" hidden="1"/>
    <col min="2316" max="2317" width="4.7109375" style="10" hidden="1"/>
    <col min="2318" max="2318" width="4" style="10" hidden="1"/>
    <col min="2319" max="2319" width="2" style="10" hidden="1"/>
    <col min="2320" max="2320" width="4.140625" style="10" hidden="1"/>
    <col min="2321" max="2321" width="5" style="10" hidden="1"/>
    <col min="2322" max="2559" width="11.42578125" style="10" hidden="1"/>
    <col min="2560" max="2560" width="2.28515625" style="10" hidden="1"/>
    <col min="2561" max="2561" width="17.28515625" style="10" hidden="1"/>
    <col min="2562" max="2562" width="15.42578125" style="10" hidden="1"/>
    <col min="2563" max="2563" width="13" style="10" hidden="1"/>
    <col min="2564" max="2564" width="20.140625" style="10" hidden="1"/>
    <col min="2565" max="2565" width="5.7109375" style="10" hidden="1"/>
    <col min="2566" max="2566" width="6.42578125" style="10" hidden="1"/>
    <col min="2567" max="2567" width="7" style="10" hidden="1"/>
    <col min="2568" max="2568" width="3" style="10" hidden="1"/>
    <col min="2569" max="2569" width="18.28515625" style="10" hidden="1"/>
    <col min="2570" max="2570" width="11.140625" style="10" hidden="1"/>
    <col min="2571" max="2571" width="0" style="10" hidden="1"/>
    <col min="2572" max="2573" width="4.7109375" style="10" hidden="1"/>
    <col min="2574" max="2574" width="4" style="10" hidden="1"/>
    <col min="2575" max="2575" width="2" style="10" hidden="1"/>
    <col min="2576" max="2576" width="4.140625" style="10" hidden="1"/>
    <col min="2577" max="2577" width="5" style="10" hidden="1"/>
    <col min="2578" max="2815" width="11.42578125" style="10" hidden="1"/>
    <col min="2816" max="2816" width="2.28515625" style="10" hidden="1"/>
    <col min="2817" max="2817" width="17.28515625" style="10" hidden="1"/>
    <col min="2818" max="2818" width="15.42578125" style="10" hidden="1"/>
    <col min="2819" max="2819" width="13" style="10" hidden="1"/>
    <col min="2820" max="2820" width="20.140625" style="10" hidden="1"/>
    <col min="2821" max="2821" width="5.7109375" style="10" hidden="1"/>
    <col min="2822" max="2822" width="6.42578125" style="10" hidden="1"/>
    <col min="2823" max="2823" width="7" style="10" hidden="1"/>
    <col min="2824" max="2824" width="3" style="10" hidden="1"/>
    <col min="2825" max="2825" width="18.28515625" style="10" hidden="1"/>
    <col min="2826" max="2826" width="11.140625" style="10" hidden="1"/>
    <col min="2827" max="2827" width="0" style="10" hidden="1"/>
    <col min="2828" max="2829" width="4.7109375" style="10" hidden="1"/>
    <col min="2830" max="2830" width="4" style="10" hidden="1"/>
    <col min="2831" max="2831" width="2" style="10" hidden="1"/>
    <col min="2832" max="2832" width="4.140625" style="10" hidden="1"/>
    <col min="2833" max="2833" width="5" style="10" hidden="1"/>
    <col min="2834" max="3071" width="11.42578125" style="10" hidden="1"/>
    <col min="3072" max="3072" width="2.28515625" style="10" hidden="1"/>
    <col min="3073" max="3073" width="17.28515625" style="10" hidden="1"/>
    <col min="3074" max="3074" width="15.42578125" style="10" hidden="1"/>
    <col min="3075" max="3075" width="13" style="10" hidden="1"/>
    <col min="3076" max="3076" width="20.140625" style="10" hidden="1"/>
    <col min="3077" max="3077" width="5.7109375" style="10" hidden="1"/>
    <col min="3078" max="3078" width="6.42578125" style="10" hidden="1"/>
    <col min="3079" max="3079" width="7" style="10" hidden="1"/>
    <col min="3080" max="3080" width="3" style="10" hidden="1"/>
    <col min="3081" max="3081" width="18.28515625" style="10" hidden="1"/>
    <col min="3082" max="3082" width="11.140625" style="10" hidden="1"/>
    <col min="3083" max="3083" width="0" style="10" hidden="1"/>
    <col min="3084" max="3085" width="4.7109375" style="10" hidden="1"/>
    <col min="3086" max="3086" width="4" style="10" hidden="1"/>
    <col min="3087" max="3087" width="2" style="10" hidden="1"/>
    <col min="3088" max="3088" width="4.140625" style="10" hidden="1"/>
    <col min="3089" max="3089" width="5" style="10" hidden="1"/>
    <col min="3090" max="3327" width="11.42578125" style="10" hidden="1"/>
    <col min="3328" max="3328" width="2.28515625" style="10" hidden="1"/>
    <col min="3329" max="3329" width="17.28515625" style="10" hidden="1"/>
    <col min="3330" max="3330" width="15.42578125" style="10" hidden="1"/>
    <col min="3331" max="3331" width="13" style="10" hidden="1"/>
    <col min="3332" max="3332" width="20.140625" style="10" hidden="1"/>
    <col min="3333" max="3333" width="5.7109375" style="10" hidden="1"/>
    <col min="3334" max="3334" width="6.42578125" style="10" hidden="1"/>
    <col min="3335" max="3335" width="7" style="10" hidden="1"/>
    <col min="3336" max="3336" width="3" style="10" hidden="1"/>
    <col min="3337" max="3337" width="18.28515625" style="10" hidden="1"/>
    <col min="3338" max="3338" width="11.140625" style="10" hidden="1"/>
    <col min="3339" max="3339" width="0" style="10" hidden="1"/>
    <col min="3340" max="3341" width="4.7109375" style="10" hidden="1"/>
    <col min="3342" max="3342" width="4" style="10" hidden="1"/>
    <col min="3343" max="3343" width="2" style="10" hidden="1"/>
    <col min="3344" max="3344" width="4.140625" style="10" hidden="1"/>
    <col min="3345" max="3345" width="5" style="10" hidden="1"/>
    <col min="3346" max="3583" width="11.42578125" style="10" hidden="1"/>
    <col min="3584" max="3584" width="2.28515625" style="10" hidden="1"/>
    <col min="3585" max="3585" width="17.28515625" style="10" hidden="1"/>
    <col min="3586" max="3586" width="15.42578125" style="10" hidden="1"/>
    <col min="3587" max="3587" width="13" style="10" hidden="1"/>
    <col min="3588" max="3588" width="20.140625" style="10" hidden="1"/>
    <col min="3589" max="3589" width="5.7109375" style="10" hidden="1"/>
    <col min="3590" max="3590" width="6.42578125" style="10" hidden="1"/>
    <col min="3591" max="3591" width="7" style="10" hidden="1"/>
    <col min="3592" max="3592" width="3" style="10" hidden="1"/>
    <col min="3593" max="3593" width="18.28515625" style="10" hidden="1"/>
    <col min="3594" max="3594" width="11.140625" style="10" hidden="1"/>
    <col min="3595" max="3595" width="0" style="10" hidden="1"/>
    <col min="3596" max="3597" width="4.7109375" style="10" hidden="1"/>
    <col min="3598" max="3598" width="4" style="10" hidden="1"/>
    <col min="3599" max="3599" width="2" style="10" hidden="1"/>
    <col min="3600" max="3600" width="4.140625" style="10" hidden="1"/>
    <col min="3601" max="3601" width="5" style="10" hidden="1"/>
    <col min="3602" max="3839" width="11.42578125" style="10" hidden="1"/>
    <col min="3840" max="3840" width="2.28515625" style="10" hidden="1"/>
    <col min="3841" max="3841" width="17.28515625" style="10" hidden="1"/>
    <col min="3842" max="3842" width="15.42578125" style="10" hidden="1"/>
    <col min="3843" max="3843" width="13" style="10" hidden="1"/>
    <col min="3844" max="3844" width="20.140625" style="10" hidden="1"/>
    <col min="3845" max="3845" width="5.7109375" style="10" hidden="1"/>
    <col min="3846" max="3846" width="6.42578125" style="10" hidden="1"/>
    <col min="3847" max="3847" width="7" style="10" hidden="1"/>
    <col min="3848" max="3848" width="3" style="10" hidden="1"/>
    <col min="3849" max="3849" width="18.28515625" style="10" hidden="1"/>
    <col min="3850" max="3850" width="11.140625" style="10" hidden="1"/>
    <col min="3851" max="3851" width="0" style="10" hidden="1"/>
    <col min="3852" max="3853" width="4.7109375" style="10" hidden="1"/>
    <col min="3854" max="3854" width="4" style="10" hidden="1"/>
    <col min="3855" max="3855" width="2" style="10" hidden="1"/>
    <col min="3856" max="3856" width="4.140625" style="10" hidden="1"/>
    <col min="3857" max="3857" width="5" style="10" hidden="1"/>
    <col min="3858" max="4095" width="11.42578125" style="10" hidden="1"/>
    <col min="4096" max="4096" width="2.28515625" style="10" hidden="1"/>
    <col min="4097" max="4097" width="17.28515625" style="10" hidden="1"/>
    <col min="4098" max="4098" width="15.42578125" style="10" hidden="1"/>
    <col min="4099" max="4099" width="13" style="10" hidden="1"/>
    <col min="4100" max="4100" width="20.140625" style="10" hidden="1"/>
    <col min="4101" max="4101" width="5.7109375" style="10" hidden="1"/>
    <col min="4102" max="4102" width="6.42578125" style="10" hidden="1"/>
    <col min="4103" max="4103" width="7" style="10" hidden="1"/>
    <col min="4104" max="4104" width="3" style="10" hidden="1"/>
    <col min="4105" max="4105" width="18.28515625" style="10" hidden="1"/>
    <col min="4106" max="4106" width="11.140625" style="10" hidden="1"/>
    <col min="4107" max="4107" width="0" style="10" hidden="1"/>
    <col min="4108" max="4109" width="4.7109375" style="10" hidden="1"/>
    <col min="4110" max="4110" width="4" style="10" hidden="1"/>
    <col min="4111" max="4111" width="2" style="10" hidden="1"/>
    <col min="4112" max="4112" width="4.140625" style="10" hidden="1"/>
    <col min="4113" max="4113" width="5" style="10" hidden="1"/>
    <col min="4114" max="4351" width="11.42578125" style="10" hidden="1"/>
    <col min="4352" max="4352" width="2.28515625" style="10" hidden="1"/>
    <col min="4353" max="4353" width="17.28515625" style="10" hidden="1"/>
    <col min="4354" max="4354" width="15.42578125" style="10" hidden="1"/>
    <col min="4355" max="4355" width="13" style="10" hidden="1"/>
    <col min="4356" max="4356" width="20.140625" style="10" hidden="1"/>
    <col min="4357" max="4357" width="5.7109375" style="10" hidden="1"/>
    <col min="4358" max="4358" width="6.42578125" style="10" hidden="1"/>
    <col min="4359" max="4359" width="7" style="10" hidden="1"/>
    <col min="4360" max="4360" width="3" style="10" hidden="1"/>
    <col min="4361" max="4361" width="18.28515625" style="10" hidden="1"/>
    <col min="4362" max="4362" width="11.140625" style="10" hidden="1"/>
    <col min="4363" max="4363" width="0" style="10" hidden="1"/>
    <col min="4364" max="4365" width="4.7109375" style="10" hidden="1"/>
    <col min="4366" max="4366" width="4" style="10" hidden="1"/>
    <col min="4367" max="4367" width="2" style="10" hidden="1"/>
    <col min="4368" max="4368" width="4.140625" style="10" hidden="1"/>
    <col min="4369" max="4369" width="5" style="10" hidden="1"/>
    <col min="4370" max="4607" width="11.42578125" style="10" hidden="1"/>
    <col min="4608" max="4608" width="2.28515625" style="10" hidden="1"/>
    <col min="4609" max="4609" width="17.28515625" style="10" hidden="1"/>
    <col min="4610" max="4610" width="15.42578125" style="10" hidden="1"/>
    <col min="4611" max="4611" width="13" style="10" hidden="1"/>
    <col min="4612" max="4612" width="20.140625" style="10" hidden="1"/>
    <col min="4613" max="4613" width="5.7109375" style="10" hidden="1"/>
    <col min="4614" max="4614" width="6.42578125" style="10" hidden="1"/>
    <col min="4615" max="4615" width="7" style="10" hidden="1"/>
    <col min="4616" max="4616" width="3" style="10" hidden="1"/>
    <col min="4617" max="4617" width="18.28515625" style="10" hidden="1"/>
    <col min="4618" max="4618" width="11.140625" style="10" hidden="1"/>
    <col min="4619" max="4619" width="0" style="10" hidden="1"/>
    <col min="4620" max="4621" width="4.7109375" style="10" hidden="1"/>
    <col min="4622" max="4622" width="4" style="10" hidden="1"/>
    <col min="4623" max="4623" width="2" style="10" hidden="1"/>
    <col min="4624" max="4624" width="4.140625" style="10" hidden="1"/>
    <col min="4625" max="4625" width="5" style="10" hidden="1"/>
    <col min="4626" max="4863" width="11.42578125" style="10" hidden="1"/>
    <col min="4864" max="4864" width="2.28515625" style="10" hidden="1"/>
    <col min="4865" max="4865" width="17.28515625" style="10" hidden="1"/>
    <col min="4866" max="4866" width="15.42578125" style="10" hidden="1"/>
    <col min="4867" max="4867" width="13" style="10" hidden="1"/>
    <col min="4868" max="4868" width="20.140625" style="10" hidden="1"/>
    <col min="4869" max="4869" width="5.7109375" style="10" hidden="1"/>
    <col min="4870" max="4870" width="6.42578125" style="10" hidden="1"/>
    <col min="4871" max="4871" width="7" style="10" hidden="1"/>
    <col min="4872" max="4872" width="3" style="10" hidden="1"/>
    <col min="4873" max="4873" width="18.28515625" style="10" hidden="1"/>
    <col min="4874" max="4874" width="11.140625" style="10" hidden="1"/>
    <col min="4875" max="4875" width="0" style="10" hidden="1"/>
    <col min="4876" max="4877" width="4.7109375" style="10" hidden="1"/>
    <col min="4878" max="4878" width="4" style="10" hidden="1"/>
    <col min="4879" max="4879" width="2" style="10" hidden="1"/>
    <col min="4880" max="4880" width="4.140625" style="10" hidden="1"/>
    <col min="4881" max="4881" width="5" style="10" hidden="1"/>
    <col min="4882" max="5119" width="11.42578125" style="10" hidden="1"/>
    <col min="5120" max="5120" width="2.28515625" style="10" hidden="1"/>
    <col min="5121" max="5121" width="17.28515625" style="10" hidden="1"/>
    <col min="5122" max="5122" width="15.42578125" style="10" hidden="1"/>
    <col min="5123" max="5123" width="13" style="10" hidden="1"/>
    <col min="5124" max="5124" width="20.140625" style="10" hidden="1"/>
    <col min="5125" max="5125" width="5.7109375" style="10" hidden="1"/>
    <col min="5126" max="5126" width="6.42578125" style="10" hidden="1"/>
    <col min="5127" max="5127" width="7" style="10" hidden="1"/>
    <col min="5128" max="5128" width="3" style="10" hidden="1"/>
    <col min="5129" max="5129" width="18.28515625" style="10" hidden="1"/>
    <col min="5130" max="5130" width="11.140625" style="10" hidden="1"/>
    <col min="5131" max="5131" width="0" style="10" hidden="1"/>
    <col min="5132" max="5133" width="4.7109375" style="10" hidden="1"/>
    <col min="5134" max="5134" width="4" style="10" hidden="1"/>
    <col min="5135" max="5135" width="2" style="10" hidden="1"/>
    <col min="5136" max="5136" width="4.140625" style="10" hidden="1"/>
    <col min="5137" max="5137" width="5" style="10" hidden="1"/>
    <col min="5138" max="5375" width="11.42578125" style="10" hidden="1"/>
    <col min="5376" max="5376" width="2.28515625" style="10" hidden="1"/>
    <col min="5377" max="5377" width="17.28515625" style="10" hidden="1"/>
    <col min="5378" max="5378" width="15.42578125" style="10" hidden="1"/>
    <col min="5379" max="5379" width="13" style="10" hidden="1"/>
    <col min="5380" max="5380" width="20.140625" style="10" hidden="1"/>
    <col min="5381" max="5381" width="5.7109375" style="10" hidden="1"/>
    <col min="5382" max="5382" width="6.42578125" style="10" hidden="1"/>
    <col min="5383" max="5383" width="7" style="10" hidden="1"/>
    <col min="5384" max="5384" width="3" style="10" hidden="1"/>
    <col min="5385" max="5385" width="18.28515625" style="10" hidden="1"/>
    <col min="5386" max="5386" width="11.140625" style="10" hidden="1"/>
    <col min="5387" max="5387" width="0" style="10" hidden="1"/>
    <col min="5388" max="5389" width="4.7109375" style="10" hidden="1"/>
    <col min="5390" max="5390" width="4" style="10" hidden="1"/>
    <col min="5391" max="5391" width="2" style="10" hidden="1"/>
    <col min="5392" max="5392" width="4.140625" style="10" hidden="1"/>
    <col min="5393" max="5393" width="5" style="10" hidden="1"/>
    <col min="5394" max="5631" width="11.42578125" style="10" hidden="1"/>
    <col min="5632" max="5632" width="2.28515625" style="10" hidden="1"/>
    <col min="5633" max="5633" width="17.28515625" style="10" hidden="1"/>
    <col min="5634" max="5634" width="15.42578125" style="10" hidden="1"/>
    <col min="5635" max="5635" width="13" style="10" hidden="1"/>
    <col min="5636" max="5636" width="20.140625" style="10" hidden="1"/>
    <col min="5637" max="5637" width="5.7109375" style="10" hidden="1"/>
    <col min="5638" max="5638" width="6.42578125" style="10" hidden="1"/>
    <col min="5639" max="5639" width="7" style="10" hidden="1"/>
    <col min="5640" max="5640" width="3" style="10" hidden="1"/>
    <col min="5641" max="5641" width="18.28515625" style="10" hidden="1"/>
    <col min="5642" max="5642" width="11.140625" style="10" hidden="1"/>
    <col min="5643" max="5643" width="0" style="10" hidden="1"/>
    <col min="5644" max="5645" width="4.7109375" style="10" hidden="1"/>
    <col min="5646" max="5646" width="4" style="10" hidden="1"/>
    <col min="5647" max="5647" width="2" style="10" hidden="1"/>
    <col min="5648" max="5648" width="4.140625" style="10" hidden="1"/>
    <col min="5649" max="5649" width="5" style="10" hidden="1"/>
    <col min="5650" max="5887" width="11.42578125" style="10" hidden="1"/>
    <col min="5888" max="5888" width="2.28515625" style="10" hidden="1"/>
    <col min="5889" max="5889" width="17.28515625" style="10" hidden="1"/>
    <col min="5890" max="5890" width="15.42578125" style="10" hidden="1"/>
    <col min="5891" max="5891" width="13" style="10" hidden="1"/>
    <col min="5892" max="5892" width="20.140625" style="10" hidden="1"/>
    <col min="5893" max="5893" width="5.7109375" style="10" hidden="1"/>
    <col min="5894" max="5894" width="6.42578125" style="10" hidden="1"/>
    <col min="5895" max="5895" width="7" style="10" hidden="1"/>
    <col min="5896" max="5896" width="3" style="10" hidden="1"/>
    <col min="5897" max="5897" width="18.28515625" style="10" hidden="1"/>
    <col min="5898" max="5898" width="11.140625" style="10" hidden="1"/>
    <col min="5899" max="5899" width="0" style="10" hidden="1"/>
    <col min="5900" max="5901" width="4.7109375" style="10" hidden="1"/>
    <col min="5902" max="5902" width="4" style="10" hidden="1"/>
    <col min="5903" max="5903" width="2" style="10" hidden="1"/>
    <col min="5904" max="5904" width="4.140625" style="10" hidden="1"/>
    <col min="5905" max="5905" width="5" style="10" hidden="1"/>
    <col min="5906" max="6143" width="11.42578125" style="10" hidden="1"/>
    <col min="6144" max="6144" width="2.28515625" style="10" hidden="1"/>
    <col min="6145" max="6145" width="17.28515625" style="10" hidden="1"/>
    <col min="6146" max="6146" width="15.42578125" style="10" hidden="1"/>
    <col min="6147" max="6147" width="13" style="10" hidden="1"/>
    <col min="6148" max="6148" width="20.140625" style="10" hidden="1"/>
    <col min="6149" max="6149" width="5.7109375" style="10" hidden="1"/>
    <col min="6150" max="6150" width="6.42578125" style="10" hidden="1"/>
    <col min="6151" max="6151" width="7" style="10" hidden="1"/>
    <col min="6152" max="6152" width="3" style="10" hidden="1"/>
    <col min="6153" max="6153" width="18.28515625" style="10" hidden="1"/>
    <col min="6154" max="6154" width="11.140625" style="10" hidden="1"/>
    <col min="6155" max="6155" width="0" style="10" hidden="1"/>
    <col min="6156" max="6157" width="4.7109375" style="10" hidden="1"/>
    <col min="6158" max="6158" width="4" style="10" hidden="1"/>
    <col min="6159" max="6159" width="2" style="10" hidden="1"/>
    <col min="6160" max="6160" width="4.140625" style="10" hidden="1"/>
    <col min="6161" max="6161" width="5" style="10" hidden="1"/>
    <col min="6162" max="6399" width="11.42578125" style="10" hidden="1"/>
    <col min="6400" max="6400" width="2.28515625" style="10" hidden="1"/>
    <col min="6401" max="6401" width="17.28515625" style="10" hidden="1"/>
    <col min="6402" max="6402" width="15.42578125" style="10" hidden="1"/>
    <col min="6403" max="6403" width="13" style="10" hidden="1"/>
    <col min="6404" max="6404" width="20.140625" style="10" hidden="1"/>
    <col min="6405" max="6405" width="5.7109375" style="10" hidden="1"/>
    <col min="6406" max="6406" width="6.42578125" style="10" hidden="1"/>
    <col min="6407" max="6407" width="7" style="10" hidden="1"/>
    <col min="6408" max="6408" width="3" style="10" hidden="1"/>
    <col min="6409" max="6409" width="18.28515625" style="10" hidden="1"/>
    <col min="6410" max="6410" width="11.140625" style="10" hidden="1"/>
    <col min="6411" max="6411" width="0" style="10" hidden="1"/>
    <col min="6412" max="6413" width="4.7109375" style="10" hidden="1"/>
    <col min="6414" max="6414" width="4" style="10" hidden="1"/>
    <col min="6415" max="6415" width="2" style="10" hidden="1"/>
    <col min="6416" max="6416" width="4.140625" style="10" hidden="1"/>
    <col min="6417" max="6417" width="5" style="10" hidden="1"/>
    <col min="6418" max="6655" width="11.42578125" style="10" hidden="1"/>
    <col min="6656" max="6656" width="2.28515625" style="10" hidden="1"/>
    <col min="6657" max="6657" width="17.28515625" style="10" hidden="1"/>
    <col min="6658" max="6658" width="15.42578125" style="10" hidden="1"/>
    <col min="6659" max="6659" width="13" style="10" hidden="1"/>
    <col min="6660" max="6660" width="20.140625" style="10" hidden="1"/>
    <col min="6661" max="6661" width="5.7109375" style="10" hidden="1"/>
    <col min="6662" max="6662" width="6.42578125" style="10" hidden="1"/>
    <col min="6663" max="6663" width="7" style="10" hidden="1"/>
    <col min="6664" max="6664" width="3" style="10" hidden="1"/>
    <col min="6665" max="6665" width="18.28515625" style="10" hidden="1"/>
    <col min="6666" max="6666" width="11.140625" style="10" hidden="1"/>
    <col min="6667" max="6667" width="0" style="10" hidden="1"/>
    <col min="6668" max="6669" width="4.7109375" style="10" hidden="1"/>
    <col min="6670" max="6670" width="4" style="10" hidden="1"/>
    <col min="6671" max="6671" width="2" style="10" hidden="1"/>
    <col min="6672" max="6672" width="4.140625" style="10" hidden="1"/>
    <col min="6673" max="6673" width="5" style="10" hidden="1"/>
    <col min="6674" max="6911" width="11.42578125" style="10" hidden="1"/>
    <col min="6912" max="6912" width="2.28515625" style="10" hidden="1"/>
    <col min="6913" max="6913" width="17.28515625" style="10" hidden="1"/>
    <col min="6914" max="6914" width="15.42578125" style="10" hidden="1"/>
    <col min="6915" max="6915" width="13" style="10" hidden="1"/>
    <col min="6916" max="6916" width="20.140625" style="10" hidden="1"/>
    <col min="6917" max="6917" width="5.7109375" style="10" hidden="1"/>
    <col min="6918" max="6918" width="6.42578125" style="10" hidden="1"/>
    <col min="6919" max="6919" width="7" style="10" hidden="1"/>
    <col min="6920" max="6920" width="3" style="10" hidden="1"/>
    <col min="6921" max="6921" width="18.28515625" style="10" hidden="1"/>
    <col min="6922" max="6922" width="11.140625" style="10" hidden="1"/>
    <col min="6923" max="6923" width="0" style="10" hidden="1"/>
    <col min="6924" max="6925" width="4.7109375" style="10" hidden="1"/>
    <col min="6926" max="6926" width="4" style="10" hidden="1"/>
    <col min="6927" max="6927" width="2" style="10" hidden="1"/>
    <col min="6928" max="6928" width="4.140625" style="10" hidden="1"/>
    <col min="6929" max="6929" width="5" style="10" hidden="1"/>
    <col min="6930" max="7167" width="11.42578125" style="10" hidden="1"/>
    <col min="7168" max="7168" width="2.28515625" style="10" hidden="1"/>
    <col min="7169" max="7169" width="17.28515625" style="10" hidden="1"/>
    <col min="7170" max="7170" width="15.42578125" style="10" hidden="1"/>
    <col min="7171" max="7171" width="13" style="10" hidden="1"/>
    <col min="7172" max="7172" width="20.140625" style="10" hidden="1"/>
    <col min="7173" max="7173" width="5.7109375" style="10" hidden="1"/>
    <col min="7174" max="7174" width="6.42578125" style="10" hidden="1"/>
    <col min="7175" max="7175" width="7" style="10" hidden="1"/>
    <col min="7176" max="7176" width="3" style="10" hidden="1"/>
    <col min="7177" max="7177" width="18.28515625" style="10" hidden="1"/>
    <col min="7178" max="7178" width="11.140625" style="10" hidden="1"/>
    <col min="7179" max="7179" width="0" style="10" hidden="1"/>
    <col min="7180" max="7181" width="4.7109375" style="10" hidden="1"/>
    <col min="7182" max="7182" width="4" style="10" hidden="1"/>
    <col min="7183" max="7183" width="2" style="10" hidden="1"/>
    <col min="7184" max="7184" width="4.140625" style="10" hidden="1"/>
    <col min="7185" max="7185" width="5" style="10" hidden="1"/>
    <col min="7186" max="7423" width="11.42578125" style="10" hidden="1"/>
    <col min="7424" max="7424" width="2.28515625" style="10" hidden="1"/>
    <col min="7425" max="7425" width="17.28515625" style="10" hidden="1"/>
    <col min="7426" max="7426" width="15.42578125" style="10" hidden="1"/>
    <col min="7427" max="7427" width="13" style="10" hidden="1"/>
    <col min="7428" max="7428" width="20.140625" style="10" hidden="1"/>
    <col min="7429" max="7429" width="5.7109375" style="10" hidden="1"/>
    <col min="7430" max="7430" width="6.42578125" style="10" hidden="1"/>
    <col min="7431" max="7431" width="7" style="10" hidden="1"/>
    <col min="7432" max="7432" width="3" style="10" hidden="1"/>
    <col min="7433" max="7433" width="18.28515625" style="10" hidden="1"/>
    <col min="7434" max="7434" width="11.140625" style="10" hidden="1"/>
    <col min="7435" max="7435" width="0" style="10" hidden="1"/>
    <col min="7436" max="7437" width="4.7109375" style="10" hidden="1"/>
    <col min="7438" max="7438" width="4" style="10" hidden="1"/>
    <col min="7439" max="7439" width="2" style="10" hidden="1"/>
    <col min="7440" max="7440" width="4.140625" style="10" hidden="1"/>
    <col min="7441" max="7441" width="5" style="10" hidden="1"/>
    <col min="7442" max="7679" width="11.42578125" style="10" hidden="1"/>
    <col min="7680" max="7680" width="2.28515625" style="10" hidden="1"/>
    <col min="7681" max="7681" width="17.28515625" style="10" hidden="1"/>
    <col min="7682" max="7682" width="15.42578125" style="10" hidden="1"/>
    <col min="7683" max="7683" width="13" style="10" hidden="1"/>
    <col min="7684" max="7684" width="20.140625" style="10" hidden="1"/>
    <col min="7685" max="7685" width="5.7109375" style="10" hidden="1"/>
    <col min="7686" max="7686" width="6.42578125" style="10" hidden="1"/>
    <col min="7687" max="7687" width="7" style="10" hidden="1"/>
    <col min="7688" max="7688" width="3" style="10" hidden="1"/>
    <col min="7689" max="7689" width="18.28515625" style="10" hidden="1"/>
    <col min="7690" max="7690" width="11.140625" style="10" hidden="1"/>
    <col min="7691" max="7691" width="0" style="10" hidden="1"/>
    <col min="7692" max="7693" width="4.7109375" style="10" hidden="1"/>
    <col min="7694" max="7694" width="4" style="10" hidden="1"/>
    <col min="7695" max="7695" width="2" style="10" hidden="1"/>
    <col min="7696" max="7696" width="4.140625" style="10" hidden="1"/>
    <col min="7697" max="7697" width="5" style="10" hidden="1"/>
    <col min="7698" max="7935" width="11.42578125" style="10" hidden="1"/>
    <col min="7936" max="7936" width="2.28515625" style="10" hidden="1"/>
    <col min="7937" max="7937" width="17.28515625" style="10" hidden="1"/>
    <col min="7938" max="7938" width="15.42578125" style="10" hidden="1"/>
    <col min="7939" max="7939" width="13" style="10" hidden="1"/>
    <col min="7940" max="7940" width="20.140625" style="10" hidden="1"/>
    <col min="7941" max="7941" width="5.7109375" style="10" hidden="1"/>
    <col min="7942" max="7942" width="6.42578125" style="10" hidden="1"/>
    <col min="7943" max="7943" width="7" style="10" hidden="1"/>
    <col min="7944" max="7944" width="3" style="10" hidden="1"/>
    <col min="7945" max="7945" width="18.28515625" style="10" hidden="1"/>
    <col min="7946" max="7946" width="11.140625" style="10" hidden="1"/>
    <col min="7947" max="7947" width="0" style="10" hidden="1"/>
    <col min="7948" max="7949" width="4.7109375" style="10" hidden="1"/>
    <col min="7950" max="7950" width="4" style="10" hidden="1"/>
    <col min="7951" max="7951" width="2" style="10" hidden="1"/>
    <col min="7952" max="7952" width="4.140625" style="10" hidden="1"/>
    <col min="7953" max="7953" width="5" style="10" hidden="1"/>
    <col min="7954" max="8191" width="11.42578125" style="10" hidden="1"/>
    <col min="8192" max="8192" width="2.28515625" style="10" hidden="1"/>
    <col min="8193" max="8193" width="17.28515625" style="10" hidden="1"/>
    <col min="8194" max="8194" width="15.42578125" style="10" hidden="1"/>
    <col min="8195" max="8195" width="13" style="10" hidden="1"/>
    <col min="8196" max="8196" width="20.140625" style="10" hidden="1"/>
    <col min="8197" max="8197" width="5.7109375" style="10" hidden="1"/>
    <col min="8198" max="8198" width="6.42578125" style="10" hidden="1"/>
    <col min="8199" max="8199" width="7" style="10" hidden="1"/>
    <col min="8200" max="8200" width="3" style="10" hidden="1"/>
    <col min="8201" max="8201" width="18.28515625" style="10" hidden="1"/>
    <col min="8202" max="8202" width="11.140625" style="10" hidden="1"/>
    <col min="8203" max="8203" width="0" style="10" hidden="1"/>
    <col min="8204" max="8205" width="4.7109375" style="10" hidden="1"/>
    <col min="8206" max="8206" width="4" style="10" hidden="1"/>
    <col min="8207" max="8207" width="2" style="10" hidden="1"/>
    <col min="8208" max="8208" width="4.140625" style="10" hidden="1"/>
    <col min="8209" max="8209" width="5" style="10" hidden="1"/>
    <col min="8210" max="8447" width="11.42578125" style="10" hidden="1"/>
    <col min="8448" max="8448" width="2.28515625" style="10" hidden="1"/>
    <col min="8449" max="8449" width="17.28515625" style="10" hidden="1"/>
    <col min="8450" max="8450" width="15.42578125" style="10" hidden="1"/>
    <col min="8451" max="8451" width="13" style="10" hidden="1"/>
    <col min="8452" max="8452" width="20.140625" style="10" hidden="1"/>
    <col min="8453" max="8453" width="5.7109375" style="10" hidden="1"/>
    <col min="8454" max="8454" width="6.42578125" style="10" hidden="1"/>
    <col min="8455" max="8455" width="7" style="10" hidden="1"/>
    <col min="8456" max="8456" width="3" style="10" hidden="1"/>
    <col min="8457" max="8457" width="18.28515625" style="10" hidden="1"/>
    <col min="8458" max="8458" width="11.140625" style="10" hidden="1"/>
    <col min="8459" max="8459" width="0" style="10" hidden="1"/>
    <col min="8460" max="8461" width="4.7109375" style="10" hidden="1"/>
    <col min="8462" max="8462" width="4" style="10" hidden="1"/>
    <col min="8463" max="8463" width="2" style="10" hidden="1"/>
    <col min="8464" max="8464" width="4.140625" style="10" hidden="1"/>
    <col min="8465" max="8465" width="5" style="10" hidden="1"/>
    <col min="8466" max="8703" width="11.42578125" style="10" hidden="1"/>
    <col min="8704" max="8704" width="2.28515625" style="10" hidden="1"/>
    <col min="8705" max="8705" width="17.28515625" style="10" hidden="1"/>
    <col min="8706" max="8706" width="15.42578125" style="10" hidden="1"/>
    <col min="8707" max="8707" width="13" style="10" hidden="1"/>
    <col min="8708" max="8708" width="20.140625" style="10" hidden="1"/>
    <col min="8709" max="8709" width="5.7109375" style="10" hidden="1"/>
    <col min="8710" max="8710" width="6.42578125" style="10" hidden="1"/>
    <col min="8711" max="8711" width="7" style="10" hidden="1"/>
    <col min="8712" max="8712" width="3" style="10" hidden="1"/>
    <col min="8713" max="8713" width="18.28515625" style="10" hidden="1"/>
    <col min="8714" max="8714" width="11.140625" style="10" hidden="1"/>
    <col min="8715" max="8715" width="0" style="10" hidden="1"/>
    <col min="8716" max="8717" width="4.7109375" style="10" hidden="1"/>
    <col min="8718" max="8718" width="4" style="10" hidden="1"/>
    <col min="8719" max="8719" width="2" style="10" hidden="1"/>
    <col min="8720" max="8720" width="4.140625" style="10" hidden="1"/>
    <col min="8721" max="8721" width="5" style="10" hidden="1"/>
    <col min="8722" max="8959" width="11.42578125" style="10" hidden="1"/>
    <col min="8960" max="8960" width="2.28515625" style="10" hidden="1"/>
    <col min="8961" max="8961" width="17.28515625" style="10" hidden="1"/>
    <col min="8962" max="8962" width="15.42578125" style="10" hidden="1"/>
    <col min="8963" max="8963" width="13" style="10" hidden="1"/>
    <col min="8964" max="8964" width="20.140625" style="10" hidden="1"/>
    <col min="8965" max="8965" width="5.7109375" style="10" hidden="1"/>
    <col min="8966" max="8966" width="6.42578125" style="10" hidden="1"/>
    <col min="8967" max="8967" width="7" style="10" hidden="1"/>
    <col min="8968" max="8968" width="3" style="10" hidden="1"/>
    <col min="8969" max="8969" width="18.28515625" style="10" hidden="1"/>
    <col min="8970" max="8970" width="11.140625" style="10" hidden="1"/>
    <col min="8971" max="8971" width="0" style="10" hidden="1"/>
    <col min="8972" max="8973" width="4.7109375" style="10" hidden="1"/>
    <col min="8974" max="8974" width="4" style="10" hidden="1"/>
    <col min="8975" max="8975" width="2" style="10" hidden="1"/>
    <col min="8976" max="8976" width="4.140625" style="10" hidden="1"/>
    <col min="8977" max="8977" width="5" style="10" hidden="1"/>
    <col min="8978" max="9215" width="11.42578125" style="10" hidden="1"/>
    <col min="9216" max="9216" width="2.28515625" style="10" hidden="1"/>
    <col min="9217" max="9217" width="17.28515625" style="10" hidden="1"/>
    <col min="9218" max="9218" width="15.42578125" style="10" hidden="1"/>
    <col min="9219" max="9219" width="13" style="10" hidden="1"/>
    <col min="9220" max="9220" width="20.140625" style="10" hidden="1"/>
    <col min="9221" max="9221" width="5.7109375" style="10" hidden="1"/>
    <col min="9222" max="9222" width="6.42578125" style="10" hidden="1"/>
    <col min="9223" max="9223" width="7" style="10" hidden="1"/>
    <col min="9224" max="9224" width="3" style="10" hidden="1"/>
    <col min="9225" max="9225" width="18.28515625" style="10" hidden="1"/>
    <col min="9226" max="9226" width="11.140625" style="10" hidden="1"/>
    <col min="9227" max="9227" width="0" style="10" hidden="1"/>
    <col min="9228" max="9229" width="4.7109375" style="10" hidden="1"/>
    <col min="9230" max="9230" width="4" style="10" hidden="1"/>
    <col min="9231" max="9231" width="2" style="10" hidden="1"/>
    <col min="9232" max="9232" width="4.140625" style="10" hidden="1"/>
    <col min="9233" max="9233" width="5" style="10" hidden="1"/>
    <col min="9234" max="9471" width="11.42578125" style="10" hidden="1"/>
    <col min="9472" max="9472" width="2.28515625" style="10" hidden="1"/>
    <col min="9473" max="9473" width="17.28515625" style="10" hidden="1"/>
    <col min="9474" max="9474" width="15.42578125" style="10" hidden="1"/>
    <col min="9475" max="9475" width="13" style="10" hidden="1"/>
    <col min="9476" max="9476" width="20.140625" style="10" hidden="1"/>
    <col min="9477" max="9477" width="5.7109375" style="10" hidden="1"/>
    <col min="9478" max="9478" width="6.42578125" style="10" hidden="1"/>
    <col min="9479" max="9479" width="7" style="10" hidden="1"/>
    <col min="9480" max="9480" width="3" style="10" hidden="1"/>
    <col min="9481" max="9481" width="18.28515625" style="10" hidden="1"/>
    <col min="9482" max="9482" width="11.140625" style="10" hidden="1"/>
    <col min="9483" max="9483" width="0" style="10" hidden="1"/>
    <col min="9484" max="9485" width="4.7109375" style="10" hidden="1"/>
    <col min="9486" max="9486" width="4" style="10" hidden="1"/>
    <col min="9487" max="9487" width="2" style="10" hidden="1"/>
    <col min="9488" max="9488" width="4.140625" style="10" hidden="1"/>
    <col min="9489" max="9489" width="5" style="10" hidden="1"/>
    <col min="9490" max="9727" width="11.42578125" style="10" hidden="1"/>
    <col min="9728" max="9728" width="2.28515625" style="10" hidden="1"/>
    <col min="9729" max="9729" width="17.28515625" style="10" hidden="1"/>
    <col min="9730" max="9730" width="15.42578125" style="10" hidden="1"/>
    <col min="9731" max="9731" width="13" style="10" hidden="1"/>
    <col min="9732" max="9732" width="20.140625" style="10" hidden="1"/>
    <col min="9733" max="9733" width="5.7109375" style="10" hidden="1"/>
    <col min="9734" max="9734" width="6.42578125" style="10" hidden="1"/>
    <col min="9735" max="9735" width="7" style="10" hidden="1"/>
    <col min="9736" max="9736" width="3" style="10" hidden="1"/>
    <col min="9737" max="9737" width="18.28515625" style="10" hidden="1"/>
    <col min="9738" max="9738" width="11.140625" style="10" hidden="1"/>
    <col min="9739" max="9739" width="0" style="10" hidden="1"/>
    <col min="9740" max="9741" width="4.7109375" style="10" hidden="1"/>
    <col min="9742" max="9742" width="4" style="10" hidden="1"/>
    <col min="9743" max="9743" width="2" style="10" hidden="1"/>
    <col min="9744" max="9744" width="4.140625" style="10" hidden="1"/>
    <col min="9745" max="9745" width="5" style="10" hidden="1"/>
    <col min="9746" max="9983" width="11.42578125" style="10" hidden="1"/>
    <col min="9984" max="9984" width="2.28515625" style="10" hidden="1"/>
    <col min="9985" max="9985" width="17.28515625" style="10" hidden="1"/>
    <col min="9986" max="9986" width="15.42578125" style="10" hidden="1"/>
    <col min="9987" max="9987" width="13" style="10" hidden="1"/>
    <col min="9988" max="9988" width="20.140625" style="10" hidden="1"/>
    <col min="9989" max="9989" width="5.7109375" style="10" hidden="1"/>
    <col min="9990" max="9990" width="6.42578125" style="10" hidden="1"/>
    <col min="9991" max="9991" width="7" style="10" hidden="1"/>
    <col min="9992" max="9992" width="3" style="10" hidden="1"/>
    <col min="9993" max="9993" width="18.28515625" style="10" hidden="1"/>
    <col min="9994" max="9994" width="11.140625" style="10" hidden="1"/>
    <col min="9995" max="9995" width="0" style="10" hidden="1"/>
    <col min="9996" max="9997" width="4.7109375" style="10" hidden="1"/>
    <col min="9998" max="9998" width="4" style="10" hidden="1"/>
    <col min="9999" max="9999" width="2" style="10" hidden="1"/>
    <col min="10000" max="10000" width="4.140625" style="10" hidden="1"/>
    <col min="10001" max="10001" width="5" style="10" hidden="1"/>
    <col min="10002" max="10239" width="11.42578125" style="10" hidden="1"/>
    <col min="10240" max="10240" width="2.28515625" style="10" hidden="1"/>
    <col min="10241" max="10241" width="17.28515625" style="10" hidden="1"/>
    <col min="10242" max="10242" width="15.42578125" style="10" hidden="1"/>
    <col min="10243" max="10243" width="13" style="10" hidden="1"/>
    <col min="10244" max="10244" width="20.140625" style="10" hidden="1"/>
    <col min="10245" max="10245" width="5.7109375" style="10" hidden="1"/>
    <col min="10246" max="10246" width="6.42578125" style="10" hidden="1"/>
    <col min="10247" max="10247" width="7" style="10" hidden="1"/>
    <col min="10248" max="10248" width="3" style="10" hidden="1"/>
    <col min="10249" max="10249" width="18.28515625" style="10" hidden="1"/>
    <col min="10250" max="10250" width="11.140625" style="10" hidden="1"/>
    <col min="10251" max="10251" width="0" style="10" hidden="1"/>
    <col min="10252" max="10253" width="4.7109375" style="10" hidden="1"/>
    <col min="10254" max="10254" width="4" style="10" hidden="1"/>
    <col min="10255" max="10255" width="2" style="10" hidden="1"/>
    <col min="10256" max="10256" width="4.140625" style="10" hidden="1"/>
    <col min="10257" max="10257" width="5" style="10" hidden="1"/>
    <col min="10258" max="10495" width="11.42578125" style="10" hidden="1"/>
    <col min="10496" max="10496" width="2.28515625" style="10" hidden="1"/>
    <col min="10497" max="10497" width="17.28515625" style="10" hidden="1"/>
    <col min="10498" max="10498" width="15.42578125" style="10" hidden="1"/>
    <col min="10499" max="10499" width="13" style="10" hidden="1"/>
    <col min="10500" max="10500" width="20.140625" style="10" hidden="1"/>
    <col min="10501" max="10501" width="5.7109375" style="10" hidden="1"/>
    <col min="10502" max="10502" width="6.42578125" style="10" hidden="1"/>
    <col min="10503" max="10503" width="7" style="10" hidden="1"/>
    <col min="10504" max="10504" width="3" style="10" hidden="1"/>
    <col min="10505" max="10505" width="18.28515625" style="10" hidden="1"/>
    <col min="10506" max="10506" width="11.140625" style="10" hidden="1"/>
    <col min="10507" max="10507" width="0" style="10" hidden="1"/>
    <col min="10508" max="10509" width="4.7109375" style="10" hidden="1"/>
    <col min="10510" max="10510" width="4" style="10" hidden="1"/>
    <col min="10511" max="10511" width="2" style="10" hidden="1"/>
    <col min="10512" max="10512" width="4.140625" style="10" hidden="1"/>
    <col min="10513" max="10513" width="5" style="10" hidden="1"/>
    <col min="10514" max="10751" width="11.42578125" style="10" hidden="1"/>
    <col min="10752" max="10752" width="2.28515625" style="10" hidden="1"/>
    <col min="10753" max="10753" width="17.28515625" style="10" hidden="1"/>
    <col min="10754" max="10754" width="15.42578125" style="10" hidden="1"/>
    <col min="10755" max="10755" width="13" style="10" hidden="1"/>
    <col min="10756" max="10756" width="20.140625" style="10" hidden="1"/>
    <col min="10757" max="10757" width="5.7109375" style="10" hidden="1"/>
    <col min="10758" max="10758" width="6.42578125" style="10" hidden="1"/>
    <col min="10759" max="10759" width="7" style="10" hidden="1"/>
    <col min="10760" max="10760" width="3" style="10" hidden="1"/>
    <col min="10761" max="10761" width="18.28515625" style="10" hidden="1"/>
    <col min="10762" max="10762" width="11.140625" style="10" hidden="1"/>
    <col min="10763" max="10763" width="0" style="10" hidden="1"/>
    <col min="10764" max="10765" width="4.7109375" style="10" hidden="1"/>
    <col min="10766" max="10766" width="4" style="10" hidden="1"/>
    <col min="10767" max="10767" width="2" style="10" hidden="1"/>
    <col min="10768" max="10768" width="4.140625" style="10" hidden="1"/>
    <col min="10769" max="10769" width="5" style="10" hidden="1"/>
    <col min="10770" max="11007" width="11.42578125" style="10" hidden="1"/>
    <col min="11008" max="11008" width="2.28515625" style="10" hidden="1"/>
    <col min="11009" max="11009" width="17.28515625" style="10" hidden="1"/>
    <col min="11010" max="11010" width="15.42578125" style="10" hidden="1"/>
    <col min="11011" max="11011" width="13" style="10" hidden="1"/>
    <col min="11012" max="11012" width="20.140625" style="10" hidden="1"/>
    <col min="11013" max="11013" width="5.7109375" style="10" hidden="1"/>
    <col min="11014" max="11014" width="6.42578125" style="10" hidden="1"/>
    <col min="11015" max="11015" width="7" style="10" hidden="1"/>
    <col min="11016" max="11016" width="3" style="10" hidden="1"/>
    <col min="11017" max="11017" width="18.28515625" style="10" hidden="1"/>
    <col min="11018" max="11018" width="11.140625" style="10" hidden="1"/>
    <col min="11019" max="11019" width="0" style="10" hidden="1"/>
    <col min="11020" max="11021" width="4.7109375" style="10" hidden="1"/>
    <col min="11022" max="11022" width="4" style="10" hidden="1"/>
    <col min="11023" max="11023" width="2" style="10" hidden="1"/>
    <col min="11024" max="11024" width="4.140625" style="10" hidden="1"/>
    <col min="11025" max="11025" width="5" style="10" hidden="1"/>
    <col min="11026" max="11263" width="11.42578125" style="10" hidden="1"/>
    <col min="11264" max="11264" width="2.28515625" style="10" hidden="1"/>
    <col min="11265" max="11265" width="17.28515625" style="10" hidden="1"/>
    <col min="11266" max="11266" width="15.42578125" style="10" hidden="1"/>
    <col min="11267" max="11267" width="13" style="10" hidden="1"/>
    <col min="11268" max="11268" width="20.140625" style="10" hidden="1"/>
    <col min="11269" max="11269" width="5.7109375" style="10" hidden="1"/>
    <col min="11270" max="11270" width="6.42578125" style="10" hidden="1"/>
    <col min="11271" max="11271" width="7" style="10" hidden="1"/>
    <col min="11272" max="11272" width="3" style="10" hidden="1"/>
    <col min="11273" max="11273" width="18.28515625" style="10" hidden="1"/>
    <col min="11274" max="11274" width="11.140625" style="10" hidden="1"/>
    <col min="11275" max="11275" width="0" style="10" hidden="1"/>
    <col min="11276" max="11277" width="4.7109375" style="10" hidden="1"/>
    <col min="11278" max="11278" width="4" style="10" hidden="1"/>
    <col min="11279" max="11279" width="2" style="10" hidden="1"/>
    <col min="11280" max="11280" width="4.140625" style="10" hidden="1"/>
    <col min="11281" max="11281" width="5" style="10" hidden="1"/>
    <col min="11282" max="11519" width="11.42578125" style="10" hidden="1"/>
    <col min="11520" max="11520" width="2.28515625" style="10" hidden="1"/>
    <col min="11521" max="11521" width="17.28515625" style="10" hidden="1"/>
    <col min="11522" max="11522" width="15.42578125" style="10" hidden="1"/>
    <col min="11523" max="11523" width="13" style="10" hidden="1"/>
    <col min="11524" max="11524" width="20.140625" style="10" hidden="1"/>
    <col min="11525" max="11525" width="5.7109375" style="10" hidden="1"/>
    <col min="11526" max="11526" width="6.42578125" style="10" hidden="1"/>
    <col min="11527" max="11527" width="7" style="10" hidden="1"/>
    <col min="11528" max="11528" width="3" style="10" hidden="1"/>
    <col min="11529" max="11529" width="18.28515625" style="10" hidden="1"/>
    <col min="11530" max="11530" width="11.140625" style="10" hidden="1"/>
    <col min="11531" max="11531" width="0" style="10" hidden="1"/>
    <col min="11532" max="11533" width="4.7109375" style="10" hidden="1"/>
    <col min="11534" max="11534" width="4" style="10" hidden="1"/>
    <col min="11535" max="11535" width="2" style="10" hidden="1"/>
    <col min="11536" max="11536" width="4.140625" style="10" hidden="1"/>
    <col min="11537" max="11537" width="5" style="10" hidden="1"/>
    <col min="11538" max="11775" width="11.42578125" style="10" hidden="1"/>
    <col min="11776" max="11776" width="2.28515625" style="10" hidden="1"/>
    <col min="11777" max="11777" width="17.28515625" style="10" hidden="1"/>
    <col min="11778" max="11778" width="15.42578125" style="10" hidden="1"/>
    <col min="11779" max="11779" width="13" style="10" hidden="1"/>
    <col min="11780" max="11780" width="20.140625" style="10" hidden="1"/>
    <col min="11781" max="11781" width="5.7109375" style="10" hidden="1"/>
    <col min="11782" max="11782" width="6.42578125" style="10" hidden="1"/>
    <col min="11783" max="11783" width="7" style="10" hidden="1"/>
    <col min="11784" max="11784" width="3" style="10" hidden="1"/>
    <col min="11785" max="11785" width="18.28515625" style="10" hidden="1"/>
    <col min="11786" max="11786" width="11.140625" style="10" hidden="1"/>
    <col min="11787" max="11787" width="0" style="10" hidden="1"/>
    <col min="11788" max="11789" width="4.7109375" style="10" hidden="1"/>
    <col min="11790" max="11790" width="4" style="10" hidden="1"/>
    <col min="11791" max="11791" width="2" style="10" hidden="1"/>
    <col min="11792" max="11792" width="4.140625" style="10" hidden="1"/>
    <col min="11793" max="11793" width="5" style="10" hidden="1"/>
    <col min="11794" max="12031" width="11.42578125" style="10" hidden="1"/>
    <col min="12032" max="12032" width="2.28515625" style="10" hidden="1"/>
    <col min="12033" max="12033" width="17.28515625" style="10" hidden="1"/>
    <col min="12034" max="12034" width="15.42578125" style="10" hidden="1"/>
    <col min="12035" max="12035" width="13" style="10" hidden="1"/>
    <col min="12036" max="12036" width="20.140625" style="10" hidden="1"/>
    <col min="12037" max="12037" width="5.7109375" style="10" hidden="1"/>
    <col min="12038" max="12038" width="6.42578125" style="10" hidden="1"/>
    <col min="12039" max="12039" width="7" style="10" hidden="1"/>
    <col min="12040" max="12040" width="3" style="10" hidden="1"/>
    <col min="12041" max="12041" width="18.28515625" style="10" hidden="1"/>
    <col min="12042" max="12042" width="11.140625" style="10" hidden="1"/>
    <col min="12043" max="12043" width="0" style="10" hidden="1"/>
    <col min="12044" max="12045" width="4.7109375" style="10" hidden="1"/>
    <col min="12046" max="12046" width="4" style="10" hidden="1"/>
    <col min="12047" max="12047" width="2" style="10" hidden="1"/>
    <col min="12048" max="12048" width="4.140625" style="10" hidden="1"/>
    <col min="12049" max="12049" width="5" style="10" hidden="1"/>
    <col min="12050" max="12287" width="11.42578125" style="10" hidden="1"/>
    <col min="12288" max="12288" width="2.28515625" style="10" hidden="1"/>
    <col min="12289" max="12289" width="17.28515625" style="10" hidden="1"/>
    <col min="12290" max="12290" width="15.42578125" style="10" hidden="1"/>
    <col min="12291" max="12291" width="13" style="10" hidden="1"/>
    <col min="12292" max="12292" width="20.140625" style="10" hidden="1"/>
    <col min="12293" max="12293" width="5.7109375" style="10" hidden="1"/>
    <col min="12294" max="12294" width="6.42578125" style="10" hidden="1"/>
    <col min="12295" max="12295" width="7" style="10" hidden="1"/>
    <col min="12296" max="12296" width="3" style="10" hidden="1"/>
    <col min="12297" max="12297" width="18.28515625" style="10" hidden="1"/>
    <col min="12298" max="12298" width="11.140625" style="10" hidden="1"/>
    <col min="12299" max="12299" width="0" style="10" hidden="1"/>
    <col min="12300" max="12301" width="4.7109375" style="10" hidden="1"/>
    <col min="12302" max="12302" width="4" style="10" hidden="1"/>
    <col min="12303" max="12303" width="2" style="10" hidden="1"/>
    <col min="12304" max="12304" width="4.140625" style="10" hidden="1"/>
    <col min="12305" max="12305" width="5" style="10" hidden="1"/>
    <col min="12306" max="12543" width="11.42578125" style="10" hidden="1"/>
    <col min="12544" max="12544" width="2.28515625" style="10" hidden="1"/>
    <col min="12545" max="12545" width="17.28515625" style="10" hidden="1"/>
    <col min="12546" max="12546" width="15.42578125" style="10" hidden="1"/>
    <col min="12547" max="12547" width="13" style="10" hidden="1"/>
    <col min="12548" max="12548" width="20.140625" style="10" hidden="1"/>
    <col min="12549" max="12549" width="5.7109375" style="10" hidden="1"/>
    <col min="12550" max="12550" width="6.42578125" style="10" hidden="1"/>
    <col min="12551" max="12551" width="7" style="10" hidden="1"/>
    <col min="12552" max="12552" width="3" style="10" hidden="1"/>
    <col min="12553" max="12553" width="18.28515625" style="10" hidden="1"/>
    <col min="12554" max="12554" width="11.140625" style="10" hidden="1"/>
    <col min="12555" max="12555" width="0" style="10" hidden="1"/>
    <col min="12556" max="12557" width="4.7109375" style="10" hidden="1"/>
    <col min="12558" max="12558" width="4" style="10" hidden="1"/>
    <col min="12559" max="12559" width="2" style="10" hidden="1"/>
    <col min="12560" max="12560" width="4.140625" style="10" hidden="1"/>
    <col min="12561" max="12561" width="5" style="10" hidden="1"/>
    <col min="12562" max="12799" width="11.42578125" style="10" hidden="1"/>
    <col min="12800" max="12800" width="2.28515625" style="10" hidden="1"/>
    <col min="12801" max="12801" width="17.28515625" style="10" hidden="1"/>
    <col min="12802" max="12802" width="15.42578125" style="10" hidden="1"/>
    <col min="12803" max="12803" width="13" style="10" hidden="1"/>
    <col min="12804" max="12804" width="20.140625" style="10" hidden="1"/>
    <col min="12805" max="12805" width="5.7109375" style="10" hidden="1"/>
    <col min="12806" max="12806" width="6.42578125" style="10" hidden="1"/>
    <col min="12807" max="12807" width="7" style="10" hidden="1"/>
    <col min="12808" max="12808" width="3" style="10" hidden="1"/>
    <col min="12809" max="12809" width="18.28515625" style="10" hidden="1"/>
    <col min="12810" max="12810" width="11.140625" style="10" hidden="1"/>
    <col min="12811" max="12811" width="0" style="10" hidden="1"/>
    <col min="12812" max="12813" width="4.7109375" style="10" hidden="1"/>
    <col min="12814" max="12814" width="4" style="10" hidden="1"/>
    <col min="12815" max="12815" width="2" style="10" hidden="1"/>
    <col min="12816" max="12816" width="4.140625" style="10" hidden="1"/>
    <col min="12817" max="12817" width="5" style="10" hidden="1"/>
    <col min="12818" max="13055" width="11.42578125" style="10" hidden="1"/>
    <col min="13056" max="13056" width="2.28515625" style="10" hidden="1"/>
    <col min="13057" max="13057" width="17.28515625" style="10" hidden="1"/>
    <col min="13058" max="13058" width="15.42578125" style="10" hidden="1"/>
    <col min="13059" max="13059" width="13" style="10" hidden="1"/>
    <col min="13060" max="13060" width="20.140625" style="10" hidden="1"/>
    <col min="13061" max="13061" width="5.7109375" style="10" hidden="1"/>
    <col min="13062" max="13062" width="6.42578125" style="10" hidden="1"/>
    <col min="13063" max="13063" width="7" style="10" hidden="1"/>
    <col min="13064" max="13064" width="3" style="10" hidden="1"/>
    <col min="13065" max="13065" width="18.28515625" style="10" hidden="1"/>
    <col min="13066" max="13066" width="11.140625" style="10" hidden="1"/>
    <col min="13067" max="13067" width="0" style="10" hidden="1"/>
    <col min="13068" max="13069" width="4.7109375" style="10" hidden="1"/>
    <col min="13070" max="13070" width="4" style="10" hidden="1"/>
    <col min="13071" max="13071" width="2" style="10" hidden="1"/>
    <col min="13072" max="13072" width="4.140625" style="10" hidden="1"/>
    <col min="13073" max="13073" width="5" style="10" hidden="1"/>
    <col min="13074" max="13311" width="11.42578125" style="10" hidden="1"/>
    <col min="13312" max="13312" width="2.28515625" style="10" hidden="1"/>
    <col min="13313" max="13313" width="17.28515625" style="10" hidden="1"/>
    <col min="13314" max="13314" width="15.42578125" style="10" hidden="1"/>
    <col min="13315" max="13315" width="13" style="10" hidden="1"/>
    <col min="13316" max="13316" width="20.140625" style="10" hidden="1"/>
    <col min="13317" max="13317" width="5.7109375" style="10" hidden="1"/>
    <col min="13318" max="13318" width="6.42578125" style="10" hidden="1"/>
    <col min="13319" max="13319" width="7" style="10" hidden="1"/>
    <col min="13320" max="13320" width="3" style="10" hidden="1"/>
    <col min="13321" max="13321" width="18.28515625" style="10" hidden="1"/>
    <col min="13322" max="13322" width="11.140625" style="10" hidden="1"/>
    <col min="13323" max="13323" width="0" style="10" hidden="1"/>
    <col min="13324" max="13325" width="4.7109375" style="10" hidden="1"/>
    <col min="13326" max="13326" width="4" style="10" hidden="1"/>
    <col min="13327" max="13327" width="2" style="10" hidden="1"/>
    <col min="13328" max="13328" width="4.140625" style="10" hidden="1"/>
    <col min="13329" max="13329" width="5" style="10" hidden="1"/>
    <col min="13330" max="13567" width="11.42578125" style="10" hidden="1"/>
    <col min="13568" max="13568" width="2.28515625" style="10" hidden="1"/>
    <col min="13569" max="13569" width="17.28515625" style="10" hidden="1"/>
    <col min="13570" max="13570" width="15.42578125" style="10" hidden="1"/>
    <col min="13571" max="13571" width="13" style="10" hidden="1"/>
    <col min="13572" max="13572" width="20.140625" style="10" hidden="1"/>
    <col min="13573" max="13573" width="5.7109375" style="10" hidden="1"/>
    <col min="13574" max="13574" width="6.42578125" style="10" hidden="1"/>
    <col min="13575" max="13575" width="7" style="10" hidden="1"/>
    <col min="13576" max="13576" width="3" style="10" hidden="1"/>
    <col min="13577" max="13577" width="18.28515625" style="10" hidden="1"/>
    <col min="13578" max="13578" width="11.140625" style="10" hidden="1"/>
    <col min="13579" max="13579" width="0" style="10" hidden="1"/>
    <col min="13580" max="13581" width="4.7109375" style="10" hidden="1"/>
    <col min="13582" max="13582" width="4" style="10" hidden="1"/>
    <col min="13583" max="13583" width="2" style="10" hidden="1"/>
    <col min="13584" max="13584" width="4.140625" style="10" hidden="1"/>
    <col min="13585" max="13585" width="5" style="10" hidden="1"/>
    <col min="13586" max="13823" width="11.42578125" style="10" hidden="1"/>
    <col min="13824" max="13824" width="2.28515625" style="10" hidden="1"/>
    <col min="13825" max="13825" width="17.28515625" style="10" hidden="1"/>
    <col min="13826" max="13826" width="15.42578125" style="10" hidden="1"/>
    <col min="13827" max="13827" width="13" style="10" hidden="1"/>
    <col min="13828" max="13828" width="20.140625" style="10" hidden="1"/>
    <col min="13829" max="13829" width="5.7109375" style="10" hidden="1"/>
    <col min="13830" max="13830" width="6.42578125" style="10" hidden="1"/>
    <col min="13831" max="13831" width="7" style="10" hidden="1"/>
    <col min="13832" max="13832" width="3" style="10" hidden="1"/>
    <col min="13833" max="13833" width="18.28515625" style="10" hidden="1"/>
    <col min="13834" max="13834" width="11.140625" style="10" hidden="1"/>
    <col min="13835" max="13835" width="0" style="10" hidden="1"/>
    <col min="13836" max="13837" width="4.7109375" style="10" hidden="1"/>
    <col min="13838" max="13838" width="4" style="10" hidden="1"/>
    <col min="13839" max="13839" width="2" style="10" hidden="1"/>
    <col min="13840" max="13840" width="4.140625" style="10" hidden="1"/>
    <col min="13841" max="13841" width="5" style="10" hidden="1"/>
    <col min="13842" max="14079" width="11.42578125" style="10" hidden="1"/>
    <col min="14080" max="14080" width="2.28515625" style="10" hidden="1"/>
    <col min="14081" max="14081" width="17.28515625" style="10" hidden="1"/>
    <col min="14082" max="14082" width="15.42578125" style="10" hidden="1"/>
    <col min="14083" max="14083" width="13" style="10" hidden="1"/>
    <col min="14084" max="14084" width="20.140625" style="10" hidden="1"/>
    <col min="14085" max="14085" width="5.7109375" style="10" hidden="1"/>
    <col min="14086" max="14086" width="6.42578125" style="10" hidden="1"/>
    <col min="14087" max="14087" width="7" style="10" hidden="1"/>
    <col min="14088" max="14088" width="3" style="10" hidden="1"/>
    <col min="14089" max="14089" width="18.28515625" style="10" hidden="1"/>
    <col min="14090" max="14090" width="11.140625" style="10" hidden="1"/>
    <col min="14091" max="14091" width="0" style="10" hidden="1"/>
    <col min="14092" max="14093" width="4.7109375" style="10" hidden="1"/>
    <col min="14094" max="14094" width="4" style="10" hidden="1"/>
    <col min="14095" max="14095" width="2" style="10" hidden="1"/>
    <col min="14096" max="14096" width="4.140625" style="10" hidden="1"/>
    <col min="14097" max="14097" width="5" style="10" hidden="1"/>
    <col min="14098" max="14335" width="11.42578125" style="10" hidden="1"/>
    <col min="14336" max="14336" width="2.28515625" style="10" hidden="1"/>
    <col min="14337" max="14337" width="17.28515625" style="10" hidden="1"/>
    <col min="14338" max="14338" width="15.42578125" style="10" hidden="1"/>
    <col min="14339" max="14339" width="13" style="10" hidden="1"/>
    <col min="14340" max="14340" width="20.140625" style="10" hidden="1"/>
    <col min="14341" max="14341" width="5.7109375" style="10" hidden="1"/>
    <col min="14342" max="14342" width="6.42578125" style="10" hidden="1"/>
    <col min="14343" max="14343" width="7" style="10" hidden="1"/>
    <col min="14344" max="14344" width="3" style="10" hidden="1"/>
    <col min="14345" max="14345" width="18.28515625" style="10" hidden="1"/>
    <col min="14346" max="14346" width="11.140625" style="10" hidden="1"/>
    <col min="14347" max="14347" width="0" style="10" hidden="1"/>
    <col min="14348" max="14349" width="4.7109375" style="10" hidden="1"/>
    <col min="14350" max="14350" width="4" style="10" hidden="1"/>
    <col min="14351" max="14351" width="2" style="10" hidden="1"/>
    <col min="14352" max="14352" width="4.140625" style="10" hidden="1"/>
    <col min="14353" max="14353" width="5" style="10" hidden="1"/>
    <col min="14354" max="14591" width="11.42578125" style="10" hidden="1"/>
    <col min="14592" max="14592" width="2.28515625" style="10" hidden="1"/>
    <col min="14593" max="14593" width="17.28515625" style="10" hidden="1"/>
    <col min="14594" max="14594" width="15.42578125" style="10" hidden="1"/>
    <col min="14595" max="14595" width="13" style="10" hidden="1"/>
    <col min="14596" max="14596" width="20.140625" style="10" hidden="1"/>
    <col min="14597" max="14597" width="5.7109375" style="10" hidden="1"/>
    <col min="14598" max="14598" width="6.42578125" style="10" hidden="1"/>
    <col min="14599" max="14599" width="7" style="10" hidden="1"/>
    <col min="14600" max="14600" width="3" style="10" hidden="1"/>
    <col min="14601" max="14601" width="18.28515625" style="10" hidden="1"/>
    <col min="14602" max="14602" width="11.140625" style="10" hidden="1"/>
    <col min="14603" max="14603" width="0" style="10" hidden="1"/>
    <col min="14604" max="14605" width="4.7109375" style="10" hidden="1"/>
    <col min="14606" max="14606" width="4" style="10" hidden="1"/>
    <col min="14607" max="14607" width="2" style="10" hidden="1"/>
    <col min="14608" max="14608" width="4.140625" style="10" hidden="1"/>
    <col min="14609" max="14609" width="5" style="10" hidden="1"/>
    <col min="14610" max="14847" width="11.42578125" style="10" hidden="1"/>
    <col min="14848" max="14848" width="2.28515625" style="10" hidden="1"/>
    <col min="14849" max="14849" width="17.28515625" style="10" hidden="1"/>
    <col min="14850" max="14850" width="15.42578125" style="10" hidden="1"/>
    <col min="14851" max="14851" width="13" style="10" hidden="1"/>
    <col min="14852" max="14852" width="20.140625" style="10" hidden="1"/>
    <col min="14853" max="14853" width="5.7109375" style="10" hidden="1"/>
    <col min="14854" max="14854" width="6.42578125" style="10" hidden="1"/>
    <col min="14855" max="14855" width="7" style="10" hidden="1"/>
    <col min="14856" max="14856" width="3" style="10" hidden="1"/>
    <col min="14857" max="14857" width="18.28515625" style="10" hidden="1"/>
    <col min="14858" max="14858" width="11.140625" style="10" hidden="1"/>
    <col min="14859" max="14859" width="0" style="10" hidden="1"/>
    <col min="14860" max="14861" width="4.7109375" style="10" hidden="1"/>
    <col min="14862" max="14862" width="4" style="10" hidden="1"/>
    <col min="14863" max="14863" width="2" style="10" hidden="1"/>
    <col min="14864" max="14864" width="4.140625" style="10" hidden="1"/>
    <col min="14865" max="14865" width="5" style="10" hidden="1"/>
    <col min="14866" max="15103" width="11.42578125" style="10" hidden="1"/>
    <col min="15104" max="15104" width="2.28515625" style="10" hidden="1"/>
    <col min="15105" max="15105" width="17.28515625" style="10" hidden="1"/>
    <col min="15106" max="15106" width="15.42578125" style="10" hidden="1"/>
    <col min="15107" max="15107" width="13" style="10" hidden="1"/>
    <col min="15108" max="15108" width="20.140625" style="10" hidden="1"/>
    <col min="15109" max="15109" width="5.7109375" style="10" hidden="1"/>
    <col min="15110" max="15110" width="6.42578125" style="10" hidden="1"/>
    <col min="15111" max="15111" width="7" style="10" hidden="1"/>
    <col min="15112" max="15112" width="3" style="10" hidden="1"/>
    <col min="15113" max="15113" width="18.28515625" style="10" hidden="1"/>
    <col min="15114" max="15114" width="11.140625" style="10" hidden="1"/>
    <col min="15115" max="15115" width="0" style="10" hidden="1"/>
    <col min="15116" max="15117" width="4.7109375" style="10" hidden="1"/>
    <col min="15118" max="15118" width="4" style="10" hidden="1"/>
    <col min="15119" max="15119" width="2" style="10" hidden="1"/>
    <col min="15120" max="15120" width="4.140625" style="10" hidden="1"/>
    <col min="15121" max="15121" width="5" style="10" hidden="1"/>
    <col min="15122" max="15359" width="11.42578125" style="10" hidden="1"/>
    <col min="15360" max="15360" width="2.28515625" style="10" hidden="1"/>
    <col min="15361" max="15361" width="17.28515625" style="10" hidden="1"/>
    <col min="15362" max="15362" width="15.42578125" style="10" hidden="1"/>
    <col min="15363" max="15363" width="13" style="10" hidden="1"/>
    <col min="15364" max="15364" width="20.140625" style="10" hidden="1"/>
    <col min="15365" max="15365" width="5.7109375" style="10" hidden="1"/>
    <col min="15366" max="15366" width="6.42578125" style="10" hidden="1"/>
    <col min="15367" max="15367" width="7" style="10" hidden="1"/>
    <col min="15368" max="15368" width="3" style="10" hidden="1"/>
    <col min="15369" max="15369" width="18.28515625" style="10" hidden="1"/>
    <col min="15370" max="15370" width="11.140625" style="10" hidden="1"/>
    <col min="15371" max="15371" width="0" style="10" hidden="1"/>
    <col min="15372" max="15373" width="4.7109375" style="10" hidden="1"/>
    <col min="15374" max="15374" width="4" style="10" hidden="1"/>
    <col min="15375" max="15375" width="2" style="10" hidden="1"/>
    <col min="15376" max="15376" width="4.140625" style="10" hidden="1"/>
    <col min="15377" max="15377" width="5" style="10" hidden="1"/>
    <col min="15378" max="15615" width="11.42578125" style="10" hidden="1"/>
    <col min="15616" max="15616" width="2.28515625" style="10" hidden="1"/>
    <col min="15617" max="15617" width="17.28515625" style="10" hidden="1"/>
    <col min="15618" max="15618" width="15.42578125" style="10" hidden="1"/>
    <col min="15619" max="15619" width="13" style="10" hidden="1"/>
    <col min="15620" max="15620" width="20.140625" style="10" hidden="1"/>
    <col min="15621" max="15621" width="5.7109375" style="10" hidden="1"/>
    <col min="15622" max="15622" width="6.42578125" style="10" hidden="1"/>
    <col min="15623" max="15623" width="7" style="10" hidden="1"/>
    <col min="15624" max="15624" width="3" style="10" hidden="1"/>
    <col min="15625" max="15625" width="18.28515625" style="10" hidden="1"/>
    <col min="15626" max="15626" width="11.140625" style="10" hidden="1"/>
    <col min="15627" max="15627" width="0" style="10" hidden="1"/>
    <col min="15628" max="15629" width="4.7109375" style="10" hidden="1"/>
    <col min="15630" max="15630" width="4" style="10" hidden="1"/>
    <col min="15631" max="15631" width="2" style="10" hidden="1"/>
    <col min="15632" max="15632" width="4.140625" style="10" hidden="1"/>
    <col min="15633" max="15633" width="5" style="10" hidden="1"/>
    <col min="15634" max="15871" width="11.42578125" style="10" hidden="1"/>
    <col min="15872" max="15872" width="2.28515625" style="10" hidden="1"/>
    <col min="15873" max="15873" width="17.28515625" style="10" hidden="1"/>
    <col min="15874" max="15874" width="15.42578125" style="10" hidden="1"/>
    <col min="15875" max="15875" width="13" style="10" hidden="1"/>
    <col min="15876" max="15876" width="20.140625" style="10" hidden="1"/>
    <col min="15877" max="15877" width="5.7109375" style="10" hidden="1"/>
    <col min="15878" max="15878" width="6.42578125" style="10" hidden="1"/>
    <col min="15879" max="15879" width="7" style="10" hidden="1"/>
    <col min="15880" max="15880" width="3" style="10" hidden="1"/>
    <col min="15881" max="15881" width="18.28515625" style="10" hidden="1"/>
    <col min="15882" max="15882" width="11.140625" style="10" hidden="1"/>
    <col min="15883" max="15883" width="0" style="10" hidden="1"/>
    <col min="15884" max="15885" width="4.7109375" style="10" hidden="1"/>
    <col min="15886" max="15886" width="4" style="10" hidden="1"/>
    <col min="15887" max="15887" width="2" style="10" hidden="1"/>
    <col min="15888" max="15888" width="4.140625" style="10" hidden="1"/>
    <col min="15889" max="15889" width="5" style="10" hidden="1"/>
    <col min="15890" max="16127" width="11.42578125" style="10" hidden="1"/>
    <col min="16128" max="16128" width="2.28515625" style="10" hidden="1"/>
    <col min="16129" max="16129" width="17.28515625" style="10" hidden="1"/>
    <col min="16130" max="16130" width="15.42578125" style="10" hidden="1"/>
    <col min="16131" max="16131" width="13" style="10" hidden="1"/>
    <col min="16132" max="16132" width="20.140625" style="10" hidden="1"/>
    <col min="16133" max="16133" width="5.7109375" style="10" hidden="1"/>
    <col min="16134" max="16134" width="6.42578125" style="10" hidden="1"/>
    <col min="16135" max="16135" width="7" style="10" hidden="1"/>
    <col min="16136" max="16136" width="3" style="10" hidden="1"/>
    <col min="16137" max="16137" width="18.28515625" style="10" hidden="1"/>
    <col min="16138" max="16138" width="11.140625" style="10" hidden="1"/>
    <col min="16139" max="16139" width="0" style="10" hidden="1"/>
    <col min="16140" max="16141" width="4.7109375" style="10" hidden="1"/>
    <col min="16142" max="16142" width="4" style="10" hidden="1"/>
    <col min="16143" max="16143" width="2" style="10" hidden="1"/>
    <col min="16144" max="16144" width="4.140625" style="10" hidden="1"/>
    <col min="16145" max="16147" width="5" style="10" hidden="1"/>
    <col min="16148" max="16384" width="11.42578125" style="10" hidden="1"/>
  </cols>
  <sheetData>
    <row r="1" spans="2:17" x14ac:dyDescent="0.2"/>
    <row r="2" spans="2:17" x14ac:dyDescent="0.2"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2"/>
    </row>
    <row r="3" spans="2:17" x14ac:dyDescent="0.2">
      <c r="B3" s="63"/>
      <c r="M3" s="274" t="s">
        <v>0</v>
      </c>
      <c r="N3" s="275"/>
      <c r="O3" s="276"/>
      <c r="P3" s="64"/>
    </row>
    <row r="4" spans="2:17" x14ac:dyDescent="0.2">
      <c r="B4" s="63"/>
      <c r="M4" s="280">
        <f ca="1">+TODAY()</f>
        <v>45576</v>
      </c>
      <c r="N4" s="281"/>
      <c r="O4" s="282"/>
      <c r="P4" s="64"/>
    </row>
    <row r="5" spans="2:17" ht="18" x14ac:dyDescent="0.25">
      <c r="B5" s="284" t="s">
        <v>281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6"/>
    </row>
    <row r="6" spans="2:17" x14ac:dyDescent="0.2">
      <c r="B6" s="63"/>
      <c r="D6" s="283"/>
      <c r="E6" s="283"/>
      <c r="F6" s="283"/>
      <c r="G6" s="283"/>
      <c r="H6" s="283"/>
      <c r="I6" s="283"/>
      <c r="J6" s="283"/>
      <c r="K6" s="283"/>
      <c r="P6" s="64"/>
    </row>
    <row r="7" spans="2:17" ht="15" customHeight="1" x14ac:dyDescent="0.25">
      <c r="B7" s="289" t="s">
        <v>1</v>
      </c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1"/>
    </row>
    <row r="8" spans="2:17" ht="18" x14ac:dyDescent="0.25">
      <c r="B8" s="3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89"/>
    </row>
    <row r="9" spans="2:17" ht="15" x14ac:dyDescent="0.25">
      <c r="B9" s="7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89"/>
    </row>
    <row r="10" spans="2:17" x14ac:dyDescent="0.2">
      <c r="B10" s="63"/>
      <c r="C10" s="14" t="s">
        <v>272</v>
      </c>
      <c r="D10" s="13"/>
      <c r="E10" s="277"/>
      <c r="F10" s="278"/>
      <c r="G10" s="278"/>
      <c r="H10" s="278"/>
      <c r="I10" s="278"/>
      <c r="J10" s="278"/>
      <c r="K10" s="278"/>
      <c r="L10" s="278"/>
      <c r="M10" s="278"/>
      <c r="N10" s="278"/>
      <c r="O10" s="279"/>
      <c r="P10" s="92"/>
    </row>
    <row r="11" spans="2:17" x14ac:dyDescent="0.2">
      <c r="B11" s="63"/>
      <c r="C11" s="13"/>
      <c r="D11" s="13"/>
      <c r="E11" s="13"/>
      <c r="F11" s="15"/>
      <c r="G11" s="12"/>
      <c r="H11" s="12"/>
      <c r="I11" s="12"/>
      <c r="J11" s="15"/>
      <c r="K11" s="12"/>
      <c r="L11" s="16"/>
      <c r="M11" s="33"/>
      <c r="N11" s="220"/>
      <c r="O11" s="220"/>
      <c r="P11" s="93"/>
    </row>
    <row r="12" spans="2:17" x14ac:dyDescent="0.2">
      <c r="B12" s="63"/>
      <c r="C12" s="14" t="s">
        <v>2</v>
      </c>
      <c r="D12" s="13"/>
      <c r="E12" s="97"/>
      <c r="F12" s="13"/>
      <c r="G12" s="12"/>
      <c r="H12" s="12"/>
      <c r="I12" s="12"/>
      <c r="J12" s="19"/>
      <c r="K12" s="20"/>
      <c r="L12" s="51"/>
      <c r="M12" s="12"/>
      <c r="N12" s="216"/>
      <c r="O12" s="216"/>
      <c r="P12" s="94"/>
    </row>
    <row r="13" spans="2:17" x14ac:dyDescent="0.2">
      <c r="B13" s="63"/>
      <c r="C13" s="14"/>
      <c r="D13" s="13"/>
      <c r="E13" s="85"/>
      <c r="F13" s="13"/>
      <c r="G13" s="12"/>
      <c r="H13" s="12"/>
      <c r="I13" s="12"/>
      <c r="J13" s="19"/>
      <c r="K13" s="20"/>
      <c r="L13" s="51"/>
      <c r="M13" s="12"/>
      <c r="N13" s="52"/>
      <c r="O13" s="52"/>
      <c r="P13" s="94"/>
    </row>
    <row r="14" spans="2:17" x14ac:dyDescent="0.2">
      <c r="B14" s="63"/>
      <c r="C14" s="14" t="s">
        <v>28</v>
      </c>
      <c r="D14" s="13"/>
      <c r="E14" s="81"/>
      <c r="F14" s="13"/>
      <c r="G14" s="12"/>
      <c r="H14" s="12"/>
      <c r="I14" s="12"/>
      <c r="J14" s="19"/>
      <c r="K14" s="20"/>
      <c r="L14" s="51"/>
      <c r="M14" s="12"/>
      <c r="N14" s="52"/>
      <c r="O14" s="52"/>
      <c r="P14" s="94"/>
    </row>
    <row r="15" spans="2:17" ht="14.25" customHeight="1" x14ac:dyDescent="0.2">
      <c r="B15" s="8"/>
      <c r="C15" s="1"/>
      <c r="D15" s="1"/>
      <c r="E15" s="95"/>
      <c r="G15" s="95"/>
      <c r="H15" s="4"/>
      <c r="I15" s="95"/>
      <c r="J15" s="95"/>
      <c r="K15" s="95"/>
      <c r="L15" s="96"/>
      <c r="M15" s="292"/>
      <c r="N15" s="303"/>
      <c r="O15" s="95"/>
      <c r="P15" s="90"/>
      <c r="Q15" s="2"/>
    </row>
    <row r="16" spans="2:17" ht="14.25" customHeight="1" x14ac:dyDescent="0.2">
      <c r="B16" s="8"/>
      <c r="C16" s="13" t="s">
        <v>3</v>
      </c>
      <c r="D16" s="13"/>
      <c r="E16" s="206"/>
      <c r="F16" s="207"/>
      <c r="G16" s="208"/>
      <c r="H16" s="1"/>
      <c r="I16" s="1"/>
      <c r="J16" s="1"/>
      <c r="K16" s="1"/>
      <c r="L16" s="1"/>
      <c r="M16" s="1"/>
      <c r="N16" s="1"/>
      <c r="O16" s="1"/>
      <c r="P16" s="64"/>
    </row>
    <row r="17" spans="2:16" x14ac:dyDescent="0.2"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65"/>
    </row>
    <row r="18" spans="2:16" ht="15" customHeight="1" x14ac:dyDescent="0.25">
      <c r="B18" s="289" t="s">
        <v>282</v>
      </c>
      <c r="C18" s="290"/>
      <c r="D18" s="290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1"/>
    </row>
    <row r="19" spans="2:16" x14ac:dyDescent="0.2">
      <c r="B19" s="8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55"/>
    </row>
    <row r="20" spans="2:16" x14ac:dyDescent="0.2">
      <c r="B20" s="8"/>
      <c r="C20" s="1"/>
      <c r="F20" s="98" t="s">
        <v>270</v>
      </c>
      <c r="G20" s="277"/>
      <c r="H20" s="278"/>
      <c r="I20" s="278"/>
      <c r="J20" s="278"/>
      <c r="K20" s="279"/>
      <c r="L20" s="1"/>
      <c r="M20" s="1"/>
      <c r="N20" s="1"/>
      <c r="O20" s="1"/>
      <c r="P20" s="55"/>
    </row>
    <row r="21" spans="2:16" x14ac:dyDescent="0.2">
      <c r="B21" s="63"/>
      <c r="F21" s="68"/>
      <c r="P21" s="55"/>
    </row>
    <row r="22" spans="2:16" x14ac:dyDescent="0.2">
      <c r="B22" s="63"/>
      <c r="F22" s="98" t="s">
        <v>29</v>
      </c>
      <c r="G22" s="295"/>
      <c r="H22" s="296"/>
      <c r="I22" s="297"/>
      <c r="J22" s="4"/>
      <c r="L22" s="73" t="s">
        <v>30</v>
      </c>
      <c r="M22" s="295"/>
      <c r="N22" s="296"/>
      <c r="O22" s="297"/>
      <c r="P22" s="55"/>
    </row>
    <row r="23" spans="2:16" x14ac:dyDescent="0.2">
      <c r="B23" s="63"/>
      <c r="E23" s="1"/>
      <c r="F23" s="74"/>
      <c r="G23" s="5"/>
      <c r="H23" s="5"/>
      <c r="I23" s="4"/>
      <c r="J23" s="4"/>
      <c r="K23" s="1"/>
      <c r="M23" s="5"/>
      <c r="N23" s="5"/>
      <c r="O23" s="4"/>
      <c r="P23" s="55"/>
    </row>
    <row r="24" spans="2:16" x14ac:dyDescent="0.2">
      <c r="B24" s="63"/>
      <c r="E24" s="1"/>
      <c r="F24" s="74"/>
      <c r="G24" s="5"/>
      <c r="H24" s="5"/>
      <c r="I24" s="254" t="s">
        <v>277</v>
      </c>
      <c r="J24" s="254"/>
      <c r="K24" s="254"/>
      <c r="L24" s="10" t="str">
        <f>SOLICITUD!K38</f>
        <v xml:space="preserve">USD </v>
      </c>
      <c r="M24" s="309" t="e">
        <f>SOLICITUD!L38</f>
        <v>#N/A</v>
      </c>
      <c r="N24" s="310"/>
      <c r="O24" s="311"/>
      <c r="P24" s="55"/>
    </row>
    <row r="25" spans="2:16" x14ac:dyDescent="0.2">
      <c r="B25" s="63"/>
      <c r="E25" s="1"/>
      <c r="F25" s="74"/>
      <c r="G25" s="5"/>
      <c r="H25" s="5"/>
      <c r="I25" s="88"/>
      <c r="J25" s="88"/>
      <c r="K25" s="88"/>
      <c r="M25" s="86"/>
      <c r="N25" s="86"/>
      <c r="O25" s="86"/>
      <c r="P25" s="55"/>
    </row>
    <row r="26" spans="2:16" x14ac:dyDescent="0.2">
      <c r="B26" s="63"/>
      <c r="E26" s="1"/>
      <c r="F26" s="74"/>
      <c r="G26" s="5"/>
      <c r="H26" s="5"/>
      <c r="I26" s="254" t="s">
        <v>278</v>
      </c>
      <c r="J26" s="254"/>
      <c r="K26" s="254"/>
      <c r="M26" s="306" t="e">
        <f>SOLICITUD!L40</f>
        <v>#N/A</v>
      </c>
      <c r="N26" s="307"/>
      <c r="O26" s="308"/>
      <c r="P26" s="55"/>
    </row>
    <row r="27" spans="2:16" x14ac:dyDescent="0.2">
      <c r="B27" s="63"/>
      <c r="E27" s="1"/>
      <c r="F27" s="74"/>
      <c r="G27" s="5"/>
      <c r="H27" s="5"/>
      <c r="I27" s="88"/>
      <c r="J27" s="88"/>
      <c r="K27" s="88"/>
      <c r="M27" s="86"/>
      <c r="N27" s="86"/>
      <c r="O27" s="86"/>
      <c r="P27" s="55"/>
    </row>
    <row r="28" spans="2:16" x14ac:dyDescent="0.2">
      <c r="B28" s="63"/>
      <c r="E28" s="1"/>
      <c r="F28" s="74"/>
      <c r="G28" s="5"/>
      <c r="H28" s="5"/>
      <c r="I28" s="254" t="s">
        <v>279</v>
      </c>
      <c r="J28" s="254"/>
      <c r="K28" s="254"/>
      <c r="L28" s="10" t="str">
        <f>SOLICITUD!K42</f>
        <v xml:space="preserve">USD </v>
      </c>
      <c r="M28" s="309" t="e">
        <f>SOLICITUD!L42</f>
        <v>#N/A</v>
      </c>
      <c r="N28" s="310"/>
      <c r="O28" s="311"/>
      <c r="P28" s="55"/>
    </row>
    <row r="29" spans="2:16" x14ac:dyDescent="0.2">
      <c r="B29" s="63"/>
      <c r="E29" s="1"/>
      <c r="F29" s="74"/>
      <c r="G29" s="5"/>
      <c r="H29" s="5"/>
      <c r="I29" s="4"/>
      <c r="J29" s="4"/>
      <c r="K29" s="1"/>
      <c r="M29" s="5"/>
      <c r="N29" s="5"/>
      <c r="O29" s="4"/>
      <c r="P29" s="55"/>
    </row>
    <row r="30" spans="2:16" x14ac:dyDescent="0.2">
      <c r="B30" s="63"/>
      <c r="F30" s="98" t="s">
        <v>275</v>
      </c>
      <c r="G30" s="1"/>
      <c r="H30" s="1"/>
      <c r="I30" s="103">
        <f>_xlfn.DAYS(M22,G22)+1</f>
        <v>1</v>
      </c>
      <c r="J30" s="4"/>
      <c r="K30" s="21"/>
      <c r="M30" s="298"/>
      <c r="N30" s="298"/>
      <c r="O30" s="298"/>
      <c r="P30" s="55"/>
    </row>
    <row r="31" spans="2:16" x14ac:dyDescent="0.2">
      <c r="B31" s="63"/>
      <c r="F31" s="104"/>
      <c r="I31" s="66"/>
      <c r="J31" s="66"/>
      <c r="M31" s="75"/>
      <c r="N31" s="75"/>
      <c r="O31" s="75"/>
      <c r="P31" s="55"/>
    </row>
    <row r="32" spans="2:16" x14ac:dyDescent="0.2">
      <c r="B32" s="63"/>
      <c r="D32" s="1"/>
      <c r="E32" s="1"/>
      <c r="F32" s="98" t="s">
        <v>31</v>
      </c>
      <c r="G32" s="67">
        <v>1</v>
      </c>
      <c r="H32" s="68" t="s">
        <v>32</v>
      </c>
      <c r="I32" s="143">
        <v>0.5</v>
      </c>
      <c r="J32" s="66"/>
      <c r="K32" s="9"/>
      <c r="L32" s="11" t="str">
        <f>IF(G20='Tabla Viáticos'!A2,"CLP $","USD $")</f>
        <v>USD $</v>
      </c>
      <c r="M32" s="299" t="e">
        <f>+M28*I32*G32</f>
        <v>#N/A</v>
      </c>
      <c r="N32" s="300"/>
      <c r="O32" s="301"/>
      <c r="P32" s="55"/>
    </row>
    <row r="33" spans="2:16" x14ac:dyDescent="0.2">
      <c r="B33" s="63"/>
      <c r="C33" s="1"/>
      <c r="D33" s="1"/>
      <c r="E33" s="1"/>
      <c r="F33" s="104"/>
      <c r="G33" s="66"/>
      <c r="H33" s="66"/>
      <c r="I33" s="69"/>
      <c r="J33" s="69"/>
      <c r="M33" s="75"/>
      <c r="N33" s="75"/>
      <c r="O33" s="75"/>
      <c r="P33" s="55"/>
    </row>
    <row r="34" spans="2:16" x14ac:dyDescent="0.2">
      <c r="B34" s="63"/>
      <c r="D34" s="1"/>
      <c r="E34" s="1"/>
      <c r="F34" s="98" t="s">
        <v>33</v>
      </c>
      <c r="G34" s="142">
        <f>+I30-G32</f>
        <v>0</v>
      </c>
      <c r="H34" s="68" t="s">
        <v>32</v>
      </c>
      <c r="I34" s="144">
        <v>1</v>
      </c>
      <c r="J34" s="70"/>
      <c r="K34" s="9"/>
      <c r="L34" s="11" t="str">
        <f>IF(G20='Tabla Viáticos'!A2,"CLP $","USD $")</f>
        <v>USD $</v>
      </c>
      <c r="M34" s="299" t="e">
        <f>+M28*I34*G34</f>
        <v>#N/A</v>
      </c>
      <c r="N34" s="300"/>
      <c r="O34" s="301"/>
      <c r="P34" s="55"/>
    </row>
    <row r="35" spans="2:16" x14ac:dyDescent="0.2">
      <c r="B35" s="8"/>
      <c r="C35" s="1"/>
      <c r="D35" s="1"/>
      <c r="E35" s="1"/>
      <c r="F35" s="1"/>
      <c r="M35" s="75"/>
      <c r="N35" s="76"/>
      <c r="O35" s="76"/>
      <c r="P35" s="55"/>
    </row>
    <row r="36" spans="2:16" ht="15" x14ac:dyDescent="0.25">
      <c r="B36" s="8"/>
      <c r="C36" s="1"/>
      <c r="D36" s="1"/>
      <c r="E36" s="1"/>
      <c r="F36" s="305" t="s">
        <v>290</v>
      </c>
      <c r="G36" s="305"/>
      <c r="H36" s="305"/>
      <c r="I36" s="305"/>
      <c r="J36" s="305"/>
      <c r="K36" s="305"/>
      <c r="L36" s="105" t="str">
        <f>IF(G20='Tabla Viáticos'!A2,"CLP $","USD $")</f>
        <v>USD $</v>
      </c>
      <c r="M36" s="304" t="e">
        <f>+M34+M32</f>
        <v>#N/A</v>
      </c>
      <c r="N36" s="265"/>
      <c r="O36" s="266"/>
      <c r="P36" s="55"/>
    </row>
    <row r="37" spans="2:16" x14ac:dyDescent="0.2">
      <c r="B37" s="8"/>
      <c r="C37" s="1"/>
      <c r="D37" s="1"/>
      <c r="E37" s="1"/>
      <c r="F37" s="1"/>
      <c r="M37" s="75"/>
      <c r="N37" s="76"/>
      <c r="O37" s="76"/>
      <c r="P37" s="55"/>
    </row>
    <row r="38" spans="2:16" ht="15" x14ac:dyDescent="0.25">
      <c r="B38" s="8"/>
      <c r="C38" s="1"/>
      <c r="D38" s="106" t="s">
        <v>34</v>
      </c>
      <c r="E38" s="106"/>
      <c r="F38" s="106"/>
      <c r="G38" s="107"/>
      <c r="H38" s="107"/>
      <c r="I38" s="107"/>
      <c r="J38" s="107"/>
      <c r="K38" s="107"/>
      <c r="L38" s="108" t="s">
        <v>14</v>
      </c>
      <c r="M38" s="264" t="e">
        <f>IF(L36="USD $",M36*SOLICITUD!O39,JUSTIFICACIÓN!M36)</f>
        <v>#N/A</v>
      </c>
      <c r="N38" s="265"/>
      <c r="O38" s="266"/>
      <c r="P38" s="55"/>
    </row>
    <row r="39" spans="2:16" ht="15" x14ac:dyDescent="0.25">
      <c r="B39" s="8"/>
      <c r="C39" s="1"/>
      <c r="D39" s="106"/>
      <c r="E39" s="106"/>
      <c r="F39" s="106"/>
      <c r="G39" s="107"/>
      <c r="H39" s="107"/>
      <c r="I39" s="107"/>
      <c r="J39" s="107"/>
      <c r="K39" s="107"/>
      <c r="L39" s="109"/>
      <c r="M39" s="110"/>
      <c r="N39" s="111"/>
      <c r="O39" s="111"/>
      <c r="P39" s="55"/>
    </row>
    <row r="40" spans="2:16" ht="15" x14ac:dyDescent="0.25">
      <c r="B40" s="8"/>
      <c r="C40" s="1"/>
      <c r="D40" s="106" t="s">
        <v>35</v>
      </c>
      <c r="E40" s="106"/>
      <c r="F40" s="106"/>
      <c r="G40" s="107"/>
      <c r="H40" s="107"/>
      <c r="I40" s="107"/>
      <c r="J40" s="107"/>
      <c r="K40" s="107"/>
      <c r="L40" s="108" t="s">
        <v>14</v>
      </c>
      <c r="M40" s="268" t="e">
        <f>MIN(SOLICITUD!L53,SOLICITUD!L56)</f>
        <v>#N/A</v>
      </c>
      <c r="N40" s="269"/>
      <c r="O40" s="270"/>
      <c r="P40" s="55"/>
    </row>
    <row r="41" spans="2:16" ht="15" x14ac:dyDescent="0.25">
      <c r="B41" s="8"/>
      <c r="C41" s="1"/>
      <c r="D41" s="106"/>
      <c r="E41" s="106"/>
      <c r="F41" s="106"/>
      <c r="G41" s="107"/>
      <c r="H41" s="107"/>
      <c r="I41" s="107"/>
      <c r="J41" s="107"/>
      <c r="K41" s="107"/>
      <c r="L41" s="109"/>
      <c r="M41" s="110"/>
      <c r="N41" s="111"/>
      <c r="O41" s="111"/>
      <c r="P41" s="55"/>
    </row>
    <row r="42" spans="2:16" ht="15" x14ac:dyDescent="0.25">
      <c r="B42" s="8"/>
      <c r="C42" s="1"/>
      <c r="D42" s="106" t="e">
        <f>IF(M42&lt;0,"MONTO A REINTEGRAR A LA UNIVERSIDAD",IF(M42&gt;0,"MONTO A REINTEGRAR AL FUNCIONARIO","SALDADO"))</f>
        <v>#N/A</v>
      </c>
      <c r="E42" s="106"/>
      <c r="F42" s="106"/>
      <c r="G42" s="107"/>
      <c r="H42" s="107"/>
      <c r="I42" s="107"/>
      <c r="J42" s="107"/>
      <c r="K42" s="107"/>
      <c r="L42" s="108" t="s">
        <v>14</v>
      </c>
      <c r="M42" s="264" t="e">
        <f>IF(SOLICITUD!L56&lt;SOLICITUD!L53,0,M38-M40)</f>
        <v>#N/A</v>
      </c>
      <c r="N42" s="265"/>
      <c r="O42" s="266"/>
      <c r="P42" s="6"/>
    </row>
    <row r="43" spans="2:16" x14ac:dyDescent="0.2">
      <c r="B43" s="8"/>
      <c r="C43" s="1"/>
      <c r="D43" s="1"/>
      <c r="E43" s="1"/>
      <c r="F43" s="1"/>
      <c r="L43" s="71"/>
      <c r="M43" s="77"/>
      <c r="N43" s="78"/>
      <c r="O43" s="78"/>
      <c r="P43" s="6"/>
    </row>
    <row r="44" spans="2:16" x14ac:dyDescent="0.2">
      <c r="B44" s="8"/>
      <c r="G44" s="1"/>
      <c r="H44" s="4"/>
      <c r="N44" s="1"/>
      <c r="O44" s="1"/>
      <c r="P44" s="6"/>
    </row>
    <row r="45" spans="2:16" ht="15" customHeight="1" x14ac:dyDescent="0.25">
      <c r="B45" s="289" t="s">
        <v>291</v>
      </c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1"/>
    </row>
    <row r="46" spans="2:16" x14ac:dyDescent="0.2">
      <c r="B46" s="63"/>
      <c r="P46" s="6"/>
    </row>
    <row r="47" spans="2:16" ht="30" customHeight="1" x14ac:dyDescent="0.2">
      <c r="B47" s="63"/>
      <c r="C47" s="271" t="s">
        <v>21</v>
      </c>
      <c r="D47" s="272"/>
      <c r="E47" s="271" t="s">
        <v>268</v>
      </c>
      <c r="F47" s="272"/>
      <c r="G47" s="1"/>
      <c r="H47" s="1"/>
      <c r="I47" s="1"/>
      <c r="J47" s="1"/>
      <c r="K47" s="1"/>
      <c r="P47" s="6"/>
    </row>
    <row r="48" spans="2:16" x14ac:dyDescent="0.2">
      <c r="B48" s="63"/>
      <c r="C48" s="267"/>
      <c r="D48" s="267"/>
      <c r="E48" s="267"/>
      <c r="F48" s="267"/>
      <c r="G48" s="1"/>
      <c r="H48" s="1"/>
      <c r="I48" s="1"/>
      <c r="J48" s="1"/>
      <c r="K48" s="1"/>
      <c r="P48" s="6"/>
    </row>
    <row r="49" spans="2:16" x14ac:dyDescent="0.2">
      <c r="B49" s="63"/>
      <c r="C49" s="267"/>
      <c r="D49" s="267"/>
      <c r="E49" s="267"/>
      <c r="F49" s="267"/>
      <c r="G49" s="1"/>
      <c r="H49" s="1"/>
      <c r="I49" s="1"/>
      <c r="J49" s="1"/>
      <c r="K49" s="1"/>
      <c r="P49" s="6"/>
    </row>
    <row r="50" spans="2:16" x14ac:dyDescent="0.2">
      <c r="B50" s="8"/>
      <c r="C50" s="267"/>
      <c r="D50" s="267"/>
      <c r="E50" s="267"/>
      <c r="F50" s="267"/>
      <c r="G50" s="1"/>
      <c r="H50" s="1"/>
      <c r="I50" s="1"/>
      <c r="J50" s="1"/>
      <c r="K50" s="1"/>
      <c r="L50" s="1"/>
      <c r="M50" s="1"/>
      <c r="N50" s="1"/>
      <c r="O50" s="1"/>
      <c r="P50" s="6"/>
    </row>
    <row r="51" spans="2:16" hidden="1" x14ac:dyDescent="0.2">
      <c r="B51" s="8"/>
      <c r="C51" s="267"/>
      <c r="D51" s="267"/>
      <c r="E51" s="267"/>
      <c r="F51" s="267"/>
      <c r="G51" s="1"/>
      <c r="H51" s="1"/>
      <c r="I51" s="1"/>
      <c r="J51" s="1"/>
      <c r="K51" s="1"/>
      <c r="L51" s="1"/>
      <c r="M51" s="1"/>
      <c r="N51" s="1"/>
      <c r="O51" s="1"/>
      <c r="P51" s="6"/>
    </row>
    <row r="52" spans="2:16" x14ac:dyDescent="0.2">
      <c r="B52" s="8"/>
      <c r="C52" s="273" t="s">
        <v>22</v>
      </c>
      <c r="D52" s="273"/>
      <c r="E52" s="273" t="s">
        <v>22</v>
      </c>
      <c r="F52" s="273"/>
      <c r="G52" s="1"/>
      <c r="H52" s="1"/>
      <c r="I52" s="1"/>
      <c r="J52" s="1"/>
      <c r="K52" s="1"/>
      <c r="L52" s="4"/>
      <c r="M52" s="4"/>
      <c r="N52" s="4"/>
      <c r="O52" s="4"/>
      <c r="P52" s="72"/>
    </row>
    <row r="53" spans="2:16" x14ac:dyDescent="0.2">
      <c r="B53" s="8"/>
      <c r="C53" s="267"/>
      <c r="D53" s="267"/>
      <c r="E53" s="267"/>
      <c r="F53" s="267"/>
      <c r="G53" s="1"/>
      <c r="H53" s="1"/>
      <c r="I53" s="1"/>
      <c r="J53" s="1"/>
      <c r="K53" s="1"/>
      <c r="L53" s="4"/>
      <c r="M53" s="4"/>
      <c r="N53" s="4"/>
      <c r="O53" s="4"/>
      <c r="P53" s="72"/>
    </row>
    <row r="54" spans="2:16" x14ac:dyDescent="0.2">
      <c r="B54" s="8"/>
      <c r="C54" s="267"/>
      <c r="D54" s="267"/>
      <c r="E54" s="267"/>
      <c r="F54" s="267"/>
      <c r="G54" s="1"/>
      <c r="H54" s="1"/>
      <c r="I54" s="1"/>
      <c r="J54" s="1"/>
      <c r="K54" s="1"/>
      <c r="L54" s="4"/>
      <c r="M54" s="4"/>
      <c r="N54" s="4"/>
      <c r="O54" s="4"/>
      <c r="P54" s="72"/>
    </row>
    <row r="55" spans="2:16" x14ac:dyDescent="0.2">
      <c r="B55" s="8"/>
      <c r="C55" s="273" t="s">
        <v>23</v>
      </c>
      <c r="D55" s="273"/>
      <c r="E55" s="273" t="s">
        <v>23</v>
      </c>
      <c r="F55" s="273"/>
      <c r="G55" s="1"/>
      <c r="H55" s="1"/>
      <c r="I55" s="1"/>
      <c r="J55" s="1"/>
      <c r="K55" s="1"/>
      <c r="L55" s="1"/>
      <c r="M55" s="1"/>
      <c r="N55" s="1"/>
      <c r="O55" s="1"/>
      <c r="P55" s="6"/>
    </row>
    <row r="56" spans="2:16" x14ac:dyDescent="0.2">
      <c r="B56" s="8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6"/>
    </row>
    <row r="57" spans="2:16" x14ac:dyDescent="0.2">
      <c r="B57" s="8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6"/>
    </row>
    <row r="58" spans="2:16" x14ac:dyDescent="0.2">
      <c r="B58" s="56"/>
      <c r="C58" s="121" t="s">
        <v>24</v>
      </c>
      <c r="D58" s="293" t="s">
        <v>25</v>
      </c>
      <c r="E58" s="302"/>
      <c r="F58" s="302"/>
      <c r="G58" s="294"/>
      <c r="H58" s="141"/>
      <c r="I58" s="141"/>
      <c r="J58" s="141"/>
      <c r="K58" s="141"/>
      <c r="L58" s="1"/>
      <c r="M58" s="1"/>
      <c r="N58" s="1"/>
      <c r="O58" s="1"/>
      <c r="P58" s="6"/>
    </row>
    <row r="59" spans="2:16" x14ac:dyDescent="0.2">
      <c r="B59" s="56"/>
      <c r="C59" s="121" t="s">
        <v>26</v>
      </c>
      <c r="D59" s="293"/>
      <c r="E59" s="294"/>
      <c r="F59" s="141"/>
      <c r="G59" s="292"/>
      <c r="H59" s="292"/>
      <c r="I59" s="292"/>
      <c r="J59" s="292"/>
      <c r="K59" s="292"/>
      <c r="L59" s="5"/>
      <c r="M59" s="5"/>
      <c r="N59" s="4"/>
      <c r="O59" s="4"/>
      <c r="P59" s="6"/>
    </row>
    <row r="60" spans="2:16" x14ac:dyDescent="0.2">
      <c r="B60" s="56"/>
      <c r="C60" s="121" t="s">
        <v>27</v>
      </c>
      <c r="D60" s="287"/>
      <c r="E60" s="288"/>
      <c r="F60" s="141"/>
      <c r="G60" s="141"/>
      <c r="H60" s="141"/>
      <c r="I60" s="141"/>
      <c r="J60" s="141"/>
      <c r="K60" s="141"/>
      <c r="L60" s="1"/>
      <c r="M60" s="1"/>
      <c r="N60" s="1"/>
      <c r="O60" s="1"/>
      <c r="P60" s="6"/>
    </row>
    <row r="61" spans="2:16" x14ac:dyDescent="0.2">
      <c r="B61" s="8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6"/>
    </row>
    <row r="62" spans="2:16" x14ac:dyDescent="0.2">
      <c r="B62" s="57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9"/>
    </row>
    <row r="63" spans="2:16" x14ac:dyDescent="0.2"/>
    <row r="64" spans="2:16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</sheetData>
  <sheetProtection algorithmName="SHA-512" hashValue="HLCdpZ3jLRDnfC4eJ28Xe4ORqxovlq5uUTBWwhavB3iblIjgqCfsLQBW3B0xItHmY9JxGyE8za2iNvQc9Jxxsw==" saltValue="JQ4yvQ+PBwOrwGGYSV3LOg==" spinCount="100000" sheet="1" objects="1" scenarios="1"/>
  <mergeCells count="43">
    <mergeCell ref="M36:O36"/>
    <mergeCell ref="F36:K36"/>
    <mergeCell ref="I24:K24"/>
    <mergeCell ref="I26:K26"/>
    <mergeCell ref="I28:K28"/>
    <mergeCell ref="M26:O26"/>
    <mergeCell ref="M28:O28"/>
    <mergeCell ref="M24:O24"/>
    <mergeCell ref="D60:E60"/>
    <mergeCell ref="B7:P7"/>
    <mergeCell ref="B18:P18"/>
    <mergeCell ref="B45:P45"/>
    <mergeCell ref="C52:D52"/>
    <mergeCell ref="C55:D55"/>
    <mergeCell ref="G59:K59"/>
    <mergeCell ref="D59:E59"/>
    <mergeCell ref="G22:I22"/>
    <mergeCell ref="M22:O22"/>
    <mergeCell ref="M30:O30"/>
    <mergeCell ref="M32:O32"/>
    <mergeCell ref="M34:O34"/>
    <mergeCell ref="D58:G58"/>
    <mergeCell ref="M15:N15"/>
    <mergeCell ref="E55:F55"/>
    <mergeCell ref="M3:O3"/>
    <mergeCell ref="E16:G16"/>
    <mergeCell ref="G20:K20"/>
    <mergeCell ref="M4:O4"/>
    <mergeCell ref="D6:K6"/>
    <mergeCell ref="B5:P5"/>
    <mergeCell ref="N11:O11"/>
    <mergeCell ref="N12:O12"/>
    <mergeCell ref="E10:O10"/>
    <mergeCell ref="M38:O38"/>
    <mergeCell ref="C53:D54"/>
    <mergeCell ref="E53:F54"/>
    <mergeCell ref="M40:O40"/>
    <mergeCell ref="M42:O42"/>
    <mergeCell ref="C47:D47"/>
    <mergeCell ref="E47:F47"/>
    <mergeCell ref="E52:F52"/>
    <mergeCell ref="E48:F51"/>
    <mergeCell ref="C48:D51"/>
  </mergeCells>
  <pageMargins left="0.7" right="0.7" top="0.75" bottom="0.75" header="0.3" footer="0.3"/>
  <pageSetup scale="64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9558F39-2E5B-40C9-876E-A68D695CBD62}">
          <x14:formula1>
            <xm:f>'Tabla Viáticos'!$B$1:$C$1</xm:f>
          </x14:formula1>
          <xm:sqref>E16:G16</xm:sqref>
        </x14:dataValidation>
        <x14:dataValidation type="list" allowBlank="1" showInputMessage="1" showErrorMessage="1" xr:uid="{67F795C6-B00B-4D92-8EC2-651686BFEB50}">
          <x14:formula1>
            <xm:f>'Tabla Viáticos'!$A$2:$A$216</xm:f>
          </x14:formula1>
          <xm:sqref>G20:K20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6"/>
  <sheetViews>
    <sheetView topLeftCell="A150" workbookViewId="0">
      <selection activeCell="D167" sqref="D167"/>
    </sheetView>
  </sheetViews>
  <sheetFormatPr baseColWidth="10" defaultColWidth="19.28515625" defaultRowHeight="15" x14ac:dyDescent="0.25"/>
  <cols>
    <col min="1" max="1" width="48.140625" customWidth="1"/>
    <col min="2" max="4" width="28" customWidth="1"/>
    <col min="5" max="5" width="28" hidden="1" customWidth="1"/>
    <col min="6" max="6" width="1.140625" customWidth="1"/>
    <col min="7" max="7" width="29.85546875" bestFit="1" customWidth="1"/>
    <col min="8" max="8" width="1" customWidth="1"/>
    <col min="9" max="9" width="50.85546875" bestFit="1" customWidth="1"/>
  </cols>
  <sheetData>
    <row r="1" spans="1:10" ht="15.75" thickBot="1" x14ac:dyDescent="0.3">
      <c r="A1" s="149" t="s">
        <v>36</v>
      </c>
      <c r="B1" s="149" t="s">
        <v>37</v>
      </c>
      <c r="C1" s="149" t="s">
        <v>4</v>
      </c>
      <c r="D1" s="149" t="s">
        <v>38</v>
      </c>
      <c r="E1" s="149" t="s">
        <v>39</v>
      </c>
      <c r="G1" t="s">
        <v>5</v>
      </c>
      <c r="I1" s="150" t="s">
        <v>283</v>
      </c>
      <c r="J1" s="151" t="s">
        <v>284</v>
      </c>
    </row>
    <row r="2" spans="1:10" ht="15.75" thickBot="1" x14ac:dyDescent="0.3">
      <c r="A2" s="152" t="s">
        <v>8</v>
      </c>
      <c r="B2" s="153">
        <f>+SOLICITUD!O42</f>
        <v>0</v>
      </c>
      <c r="C2" s="153">
        <f>+SOLICITUD!O42</f>
        <v>0</v>
      </c>
      <c r="D2" s="154">
        <f>+IF(SOLICITUD!E15=Tabla1[[#Headers],[Autoridades Superiores]],3,2.2)</f>
        <v>2.2000000000000002</v>
      </c>
      <c r="E2" s="155"/>
      <c r="G2" t="s">
        <v>40</v>
      </c>
      <c r="I2" s="156" t="s">
        <v>37</v>
      </c>
      <c r="J2" s="157">
        <v>200</v>
      </c>
    </row>
    <row r="3" spans="1:10" ht="15.75" thickBot="1" x14ac:dyDescent="0.3">
      <c r="A3" s="152" t="s">
        <v>41</v>
      </c>
      <c r="B3" s="153">
        <v>327</v>
      </c>
      <c r="C3" s="153">
        <v>294</v>
      </c>
      <c r="D3" s="154">
        <v>1.63</v>
      </c>
      <c r="E3" s="155"/>
      <c r="G3" t="s">
        <v>42</v>
      </c>
      <c r="I3" s="158" t="s">
        <v>4</v>
      </c>
      <c r="J3" s="159">
        <v>180</v>
      </c>
    </row>
    <row r="4" spans="1:10" ht="15.75" thickBot="1" x14ac:dyDescent="0.3">
      <c r="A4" s="152" t="s">
        <v>43</v>
      </c>
      <c r="B4" s="153">
        <v>290</v>
      </c>
      <c r="C4" s="153">
        <v>261</v>
      </c>
      <c r="D4" s="154">
        <v>1.45</v>
      </c>
      <c r="E4" s="155"/>
      <c r="G4" t="s">
        <v>44</v>
      </c>
    </row>
    <row r="5" spans="1:10" ht="15.75" thickBot="1" x14ac:dyDescent="0.3">
      <c r="A5" s="160" t="s">
        <v>9</v>
      </c>
      <c r="B5" s="161">
        <v>385</v>
      </c>
      <c r="C5" s="161">
        <v>346</v>
      </c>
      <c r="D5" s="162">
        <v>1.92</v>
      </c>
      <c r="E5" s="155"/>
      <c r="G5" t="s">
        <v>45</v>
      </c>
    </row>
    <row r="6" spans="1:10" ht="15.75" thickBot="1" x14ac:dyDescent="0.3">
      <c r="A6" s="163" t="s">
        <v>46</v>
      </c>
      <c r="B6" s="164">
        <v>375</v>
      </c>
      <c r="C6" s="164">
        <v>338</v>
      </c>
      <c r="D6" s="165">
        <v>1.88</v>
      </c>
      <c r="E6" s="155"/>
      <c r="G6" t="s">
        <v>47</v>
      </c>
    </row>
    <row r="7" spans="1:10" ht="15.75" thickBot="1" x14ac:dyDescent="0.3">
      <c r="A7" s="163" t="s">
        <v>48</v>
      </c>
      <c r="B7" s="164">
        <v>375</v>
      </c>
      <c r="C7" s="164">
        <v>338</v>
      </c>
      <c r="D7" s="165">
        <v>1.88</v>
      </c>
      <c r="E7" s="155"/>
      <c r="G7" t="s">
        <v>49</v>
      </c>
    </row>
    <row r="8" spans="1:10" ht="15.75" thickBot="1" x14ac:dyDescent="0.3">
      <c r="A8" s="163" t="s">
        <v>50</v>
      </c>
      <c r="B8" s="164">
        <v>380</v>
      </c>
      <c r="C8" s="164">
        <v>342</v>
      </c>
      <c r="D8" s="165">
        <v>1.9</v>
      </c>
      <c r="E8" s="155"/>
      <c r="G8" t="s">
        <v>51</v>
      </c>
    </row>
    <row r="9" spans="1:10" ht="15.75" thickBot="1" x14ac:dyDescent="0.3">
      <c r="A9" s="163" t="s">
        <v>52</v>
      </c>
      <c r="B9" s="164">
        <v>395</v>
      </c>
      <c r="C9" s="164">
        <v>355</v>
      </c>
      <c r="D9" s="165">
        <v>1.97</v>
      </c>
      <c r="E9" s="155"/>
      <c r="G9" t="s">
        <v>53</v>
      </c>
    </row>
    <row r="10" spans="1:10" ht="15.75" thickBot="1" x14ac:dyDescent="0.3">
      <c r="A10" s="146" t="s">
        <v>54</v>
      </c>
      <c r="B10" s="166">
        <v>385</v>
      </c>
      <c r="C10" s="166">
        <v>346</v>
      </c>
      <c r="D10" s="147">
        <v>1.92</v>
      </c>
      <c r="E10" s="155" t="s">
        <v>55</v>
      </c>
      <c r="G10" t="s">
        <v>56</v>
      </c>
    </row>
    <row r="11" spans="1:10" ht="15.75" thickBot="1" x14ac:dyDescent="0.3">
      <c r="A11" s="167" t="s">
        <v>57</v>
      </c>
      <c r="B11" s="168">
        <v>340</v>
      </c>
      <c r="C11" s="168">
        <v>306</v>
      </c>
      <c r="D11" s="155">
        <v>1.7</v>
      </c>
      <c r="E11" s="155"/>
      <c r="G11" t="s">
        <v>58</v>
      </c>
    </row>
    <row r="12" spans="1:10" ht="15.75" thickBot="1" x14ac:dyDescent="0.3">
      <c r="A12" s="152" t="s">
        <v>59</v>
      </c>
      <c r="B12" s="153">
        <v>440</v>
      </c>
      <c r="C12" s="153">
        <v>396</v>
      </c>
      <c r="D12" s="154">
        <v>2.2000000000000002</v>
      </c>
      <c r="E12" s="155"/>
      <c r="G12" t="s">
        <v>60</v>
      </c>
    </row>
    <row r="13" spans="1:10" ht="15.75" thickBot="1" x14ac:dyDescent="0.3">
      <c r="A13" s="152" t="s">
        <v>61</v>
      </c>
      <c r="B13" s="153">
        <v>340</v>
      </c>
      <c r="C13" s="153">
        <v>306</v>
      </c>
      <c r="D13" s="154">
        <v>1.7</v>
      </c>
      <c r="E13" s="155"/>
      <c r="G13" t="s">
        <v>62</v>
      </c>
    </row>
    <row r="14" spans="1:10" ht="15.75" thickBot="1" x14ac:dyDescent="0.3">
      <c r="A14" s="152" t="s">
        <v>63</v>
      </c>
      <c r="B14" s="153">
        <v>331</v>
      </c>
      <c r="C14" s="153">
        <v>298</v>
      </c>
      <c r="D14" s="154">
        <v>1.66</v>
      </c>
      <c r="E14" s="155"/>
      <c r="G14" t="s">
        <v>64</v>
      </c>
    </row>
    <row r="15" spans="1:10" ht="15.75" thickBot="1" x14ac:dyDescent="0.3">
      <c r="A15" s="152" t="s">
        <v>65</v>
      </c>
      <c r="B15" s="153">
        <v>350</v>
      </c>
      <c r="C15" s="153">
        <v>315</v>
      </c>
      <c r="D15" s="154">
        <v>1.75</v>
      </c>
      <c r="E15" s="155"/>
    </row>
    <row r="16" spans="1:10" ht="15.75" thickBot="1" x14ac:dyDescent="0.3">
      <c r="A16" s="152" t="s">
        <v>66</v>
      </c>
      <c r="B16" s="153">
        <v>305</v>
      </c>
      <c r="C16" s="153">
        <v>275</v>
      </c>
      <c r="D16" s="154">
        <v>1.53</v>
      </c>
      <c r="E16" s="155"/>
    </row>
    <row r="17" spans="1:8" ht="15.75" thickBot="1" x14ac:dyDescent="0.3">
      <c r="A17" s="152" t="s">
        <v>67</v>
      </c>
      <c r="B17" s="153">
        <v>330</v>
      </c>
      <c r="C17" s="153">
        <v>297</v>
      </c>
      <c r="D17" s="154">
        <v>1.65</v>
      </c>
      <c r="E17" s="155"/>
    </row>
    <row r="18" spans="1:8" ht="15.75" thickBot="1" x14ac:dyDescent="0.3">
      <c r="A18" s="152" t="s">
        <v>68</v>
      </c>
      <c r="B18" s="153">
        <v>288</v>
      </c>
      <c r="C18" s="153">
        <v>259</v>
      </c>
      <c r="D18" s="154">
        <v>1.44</v>
      </c>
      <c r="E18" s="155"/>
    </row>
    <row r="19" spans="1:8" ht="15.75" thickBot="1" x14ac:dyDescent="0.3">
      <c r="A19" s="152" t="s">
        <v>69</v>
      </c>
      <c r="B19" s="153">
        <v>384</v>
      </c>
      <c r="C19" s="153">
        <v>346</v>
      </c>
      <c r="D19" s="154">
        <v>1.92</v>
      </c>
      <c r="E19" s="155"/>
      <c r="G19" s="169"/>
      <c r="H19" s="169"/>
    </row>
    <row r="20" spans="1:8" ht="15.75" thickBot="1" x14ac:dyDescent="0.3">
      <c r="A20" s="152" t="s">
        <v>70</v>
      </c>
      <c r="B20" s="153">
        <v>340</v>
      </c>
      <c r="C20" s="153">
        <v>306</v>
      </c>
      <c r="D20" s="154">
        <v>1.7</v>
      </c>
      <c r="E20" s="155"/>
    </row>
    <row r="21" spans="1:8" ht="15.75" thickBot="1" x14ac:dyDescent="0.3">
      <c r="A21" s="152" t="s">
        <v>71</v>
      </c>
      <c r="B21" s="153">
        <v>342</v>
      </c>
      <c r="C21" s="153">
        <v>307</v>
      </c>
      <c r="D21" s="154">
        <v>1.71</v>
      </c>
      <c r="E21" s="155"/>
    </row>
    <row r="22" spans="1:8" ht="15.75" thickBot="1" x14ac:dyDescent="0.3">
      <c r="A22" s="152" t="s">
        <v>72</v>
      </c>
      <c r="B22" s="153">
        <v>301</v>
      </c>
      <c r="C22" s="153">
        <v>271</v>
      </c>
      <c r="D22" s="154">
        <v>1.51</v>
      </c>
      <c r="E22" s="155"/>
    </row>
    <row r="23" spans="1:8" ht="15.75" thickBot="1" x14ac:dyDescent="0.3">
      <c r="A23" s="152" t="s">
        <v>73</v>
      </c>
      <c r="B23" s="153">
        <v>387</v>
      </c>
      <c r="C23" s="153">
        <v>349</v>
      </c>
      <c r="D23" s="154">
        <v>1.94</v>
      </c>
      <c r="E23" s="155"/>
    </row>
    <row r="24" spans="1:8" ht="15.75" thickBot="1" x14ac:dyDescent="0.3">
      <c r="A24" s="152" t="s">
        <v>74</v>
      </c>
      <c r="B24" s="153">
        <v>331</v>
      </c>
      <c r="C24" s="153">
        <v>298</v>
      </c>
      <c r="D24" s="154">
        <v>1.65</v>
      </c>
      <c r="E24" s="155"/>
    </row>
    <row r="25" spans="1:8" ht="15.75" thickBot="1" x14ac:dyDescent="0.3">
      <c r="A25" s="152" t="s">
        <v>75</v>
      </c>
      <c r="B25" s="153">
        <v>314</v>
      </c>
      <c r="C25" s="153">
        <v>283</v>
      </c>
      <c r="D25" s="154">
        <v>1.57</v>
      </c>
      <c r="E25" s="155"/>
    </row>
    <row r="26" spans="1:8" ht="15.75" thickBot="1" x14ac:dyDescent="0.3">
      <c r="A26" s="152" t="s">
        <v>76</v>
      </c>
      <c r="B26" s="153">
        <v>349</v>
      </c>
      <c r="C26" s="153">
        <v>314</v>
      </c>
      <c r="D26" s="154">
        <v>1.74</v>
      </c>
      <c r="E26" s="155"/>
    </row>
    <row r="27" spans="1:8" ht="15.75" thickBot="1" x14ac:dyDescent="0.3">
      <c r="A27" s="152" t="s">
        <v>77</v>
      </c>
      <c r="B27" s="153">
        <v>306</v>
      </c>
      <c r="C27" s="153">
        <v>275</v>
      </c>
      <c r="D27" s="154">
        <v>1.53</v>
      </c>
      <c r="E27" s="155"/>
    </row>
    <row r="28" spans="1:8" ht="15.75" thickBot="1" x14ac:dyDescent="0.3">
      <c r="A28" s="152" t="s">
        <v>78</v>
      </c>
      <c r="B28" s="153">
        <v>408</v>
      </c>
      <c r="C28" s="153">
        <v>367</v>
      </c>
      <c r="D28" s="154">
        <v>2.04</v>
      </c>
      <c r="E28" s="155"/>
    </row>
    <row r="29" spans="1:8" ht="15.75" thickBot="1" x14ac:dyDescent="0.3">
      <c r="A29" s="152" t="s">
        <v>79</v>
      </c>
      <c r="B29" s="153">
        <v>304</v>
      </c>
      <c r="C29" s="153">
        <v>273</v>
      </c>
      <c r="D29" s="154">
        <v>1.52</v>
      </c>
      <c r="E29" s="155"/>
    </row>
    <row r="30" spans="1:8" ht="15.75" thickBot="1" x14ac:dyDescent="0.3">
      <c r="A30" s="152" t="s">
        <v>80</v>
      </c>
      <c r="B30" s="153">
        <v>301</v>
      </c>
      <c r="C30" s="153">
        <v>271</v>
      </c>
      <c r="D30" s="154">
        <v>1.51</v>
      </c>
      <c r="E30" s="155"/>
    </row>
    <row r="31" spans="1:8" ht="15.75" thickBot="1" x14ac:dyDescent="0.3">
      <c r="A31" s="152" t="s">
        <v>81</v>
      </c>
      <c r="B31" s="153">
        <v>415</v>
      </c>
      <c r="C31" s="153">
        <v>373</v>
      </c>
      <c r="D31" s="154">
        <v>2.0699999999999998</v>
      </c>
      <c r="E31" s="155"/>
    </row>
    <row r="32" spans="1:8" ht="15.75" thickBot="1" x14ac:dyDescent="0.3">
      <c r="A32" s="152" t="s">
        <v>82</v>
      </c>
      <c r="B32" s="153">
        <v>305</v>
      </c>
      <c r="C32" s="153">
        <v>275</v>
      </c>
      <c r="D32" s="154">
        <v>1.53</v>
      </c>
      <c r="E32" s="155"/>
    </row>
    <row r="33" spans="1:5" ht="15.75" thickBot="1" x14ac:dyDescent="0.3">
      <c r="A33" s="152" t="s">
        <v>83</v>
      </c>
      <c r="B33" s="153">
        <v>306</v>
      </c>
      <c r="C33" s="153">
        <v>276</v>
      </c>
      <c r="D33" s="154">
        <v>1.53</v>
      </c>
      <c r="E33" s="155"/>
    </row>
    <row r="34" spans="1:5" ht="15.75" thickBot="1" x14ac:dyDescent="0.3">
      <c r="A34" s="152" t="s">
        <v>84</v>
      </c>
      <c r="B34" s="153">
        <v>340</v>
      </c>
      <c r="C34" s="153">
        <v>306</v>
      </c>
      <c r="D34" s="154">
        <v>1.7</v>
      </c>
      <c r="E34" s="155"/>
    </row>
    <row r="35" spans="1:5" ht="15.75" thickBot="1" x14ac:dyDescent="0.3">
      <c r="A35" s="152" t="s">
        <v>85</v>
      </c>
      <c r="B35" s="153">
        <v>288</v>
      </c>
      <c r="C35" s="153">
        <v>259</v>
      </c>
      <c r="D35" s="154">
        <v>1.44</v>
      </c>
      <c r="E35" s="155"/>
    </row>
    <row r="36" spans="1:5" ht="15.75" thickBot="1" x14ac:dyDescent="0.3">
      <c r="A36" s="152" t="s">
        <v>86</v>
      </c>
      <c r="B36" s="153">
        <v>283</v>
      </c>
      <c r="C36" s="153">
        <v>255</v>
      </c>
      <c r="D36" s="154">
        <v>1.42</v>
      </c>
      <c r="E36" s="155"/>
    </row>
    <row r="37" spans="1:5" ht="15.75" thickBot="1" x14ac:dyDescent="0.3">
      <c r="A37" s="152" t="s">
        <v>87</v>
      </c>
      <c r="B37" s="153">
        <v>330</v>
      </c>
      <c r="C37" s="153">
        <v>297</v>
      </c>
      <c r="D37" s="154">
        <v>1.65</v>
      </c>
      <c r="E37" s="155"/>
    </row>
    <row r="38" spans="1:5" ht="15.75" thickBot="1" x14ac:dyDescent="0.3">
      <c r="A38" s="152" t="s">
        <v>88</v>
      </c>
      <c r="B38" s="153">
        <v>369</v>
      </c>
      <c r="C38" s="153">
        <v>332</v>
      </c>
      <c r="D38" s="154">
        <v>1.85</v>
      </c>
      <c r="E38" s="155"/>
    </row>
    <row r="39" spans="1:5" ht="15.75" thickBot="1" x14ac:dyDescent="0.3">
      <c r="A39" s="152" t="s">
        <v>89</v>
      </c>
      <c r="B39" s="153">
        <v>290</v>
      </c>
      <c r="C39" s="153">
        <v>261</v>
      </c>
      <c r="D39" s="154">
        <v>1.45</v>
      </c>
      <c r="E39" s="155"/>
    </row>
    <row r="40" spans="1:5" ht="15.75" thickBot="1" x14ac:dyDescent="0.3">
      <c r="A40" s="152" t="s">
        <v>90</v>
      </c>
      <c r="B40" s="153">
        <v>315</v>
      </c>
      <c r="C40" s="153">
        <v>284</v>
      </c>
      <c r="D40" s="154">
        <v>1.58</v>
      </c>
      <c r="E40" s="155"/>
    </row>
    <row r="41" spans="1:5" ht="15.75" thickBot="1" x14ac:dyDescent="0.3">
      <c r="A41" s="152" t="s">
        <v>91</v>
      </c>
      <c r="B41" s="153">
        <v>321</v>
      </c>
      <c r="C41" s="153">
        <v>289</v>
      </c>
      <c r="D41" s="154">
        <v>1.6</v>
      </c>
      <c r="E41" s="155"/>
    </row>
    <row r="42" spans="1:5" ht="15.75" thickBot="1" x14ac:dyDescent="0.3">
      <c r="A42" s="152" t="s">
        <v>92</v>
      </c>
      <c r="B42" s="153">
        <v>302</v>
      </c>
      <c r="C42" s="153">
        <v>272</v>
      </c>
      <c r="D42" s="154">
        <v>1.51</v>
      </c>
      <c r="E42" s="155"/>
    </row>
    <row r="43" spans="1:5" ht="15.75" thickBot="1" x14ac:dyDescent="0.3">
      <c r="A43" s="152" t="s">
        <v>93</v>
      </c>
      <c r="B43" s="153">
        <v>299</v>
      </c>
      <c r="C43" s="153">
        <v>269</v>
      </c>
      <c r="D43" s="154">
        <v>1.5</v>
      </c>
      <c r="E43" s="155"/>
    </row>
    <row r="44" spans="1:5" ht="15.75" thickBot="1" x14ac:dyDescent="0.3">
      <c r="A44" s="152" t="s">
        <v>94</v>
      </c>
      <c r="B44" s="153">
        <v>317</v>
      </c>
      <c r="C44" s="153">
        <v>286</v>
      </c>
      <c r="D44" s="154">
        <v>1.59</v>
      </c>
      <c r="E44" s="155"/>
    </row>
    <row r="45" spans="1:5" ht="15.75" thickBot="1" x14ac:dyDescent="0.3">
      <c r="A45" s="160" t="s">
        <v>95</v>
      </c>
      <c r="B45" s="161">
        <v>341</v>
      </c>
      <c r="C45" s="161">
        <v>307</v>
      </c>
      <c r="D45" s="162">
        <v>1.71</v>
      </c>
      <c r="E45" s="155"/>
    </row>
    <row r="46" spans="1:5" ht="15.75" thickBot="1" x14ac:dyDescent="0.3">
      <c r="A46" s="163" t="s">
        <v>96</v>
      </c>
      <c r="B46" s="164">
        <v>331</v>
      </c>
      <c r="C46" s="164">
        <v>298</v>
      </c>
      <c r="D46" s="165">
        <v>1.65</v>
      </c>
      <c r="E46" s="155"/>
    </row>
    <row r="47" spans="1:5" ht="15.75" thickBot="1" x14ac:dyDescent="0.3">
      <c r="A47" s="163" t="s">
        <v>97</v>
      </c>
      <c r="B47" s="164">
        <v>362</v>
      </c>
      <c r="C47" s="164">
        <v>325</v>
      </c>
      <c r="D47" s="165">
        <v>1.81</v>
      </c>
      <c r="E47" s="155"/>
    </row>
    <row r="48" spans="1:5" ht="15.75" thickBot="1" x14ac:dyDescent="0.3">
      <c r="A48" s="146" t="s">
        <v>98</v>
      </c>
      <c r="B48" s="166">
        <v>341</v>
      </c>
      <c r="C48" s="166">
        <v>307</v>
      </c>
      <c r="D48" s="148">
        <v>1.71</v>
      </c>
      <c r="E48" s="155" t="s">
        <v>55</v>
      </c>
    </row>
    <row r="49" spans="1:5" ht="15.75" thickBot="1" x14ac:dyDescent="0.3">
      <c r="A49" s="167" t="s">
        <v>99</v>
      </c>
      <c r="B49" s="168">
        <v>330</v>
      </c>
      <c r="C49" s="168">
        <v>297</v>
      </c>
      <c r="D49" s="155">
        <v>1.65</v>
      </c>
      <c r="E49" s="155"/>
    </row>
    <row r="50" spans="1:5" ht="15.75" thickBot="1" x14ac:dyDescent="0.3">
      <c r="A50" s="163" t="s">
        <v>100</v>
      </c>
      <c r="B50" s="164">
        <v>500</v>
      </c>
      <c r="C50" s="164">
        <v>450</v>
      </c>
      <c r="D50" s="165">
        <v>2.5</v>
      </c>
      <c r="E50" s="155"/>
    </row>
    <row r="51" spans="1:5" ht="15.75" thickBot="1" x14ac:dyDescent="0.3">
      <c r="A51" s="163" t="s">
        <v>101</v>
      </c>
      <c r="B51" s="164">
        <v>647</v>
      </c>
      <c r="C51" s="164">
        <v>583</v>
      </c>
      <c r="D51" s="165">
        <v>3.24</v>
      </c>
      <c r="E51" s="155"/>
    </row>
    <row r="52" spans="1:5" ht="15.75" thickBot="1" x14ac:dyDescent="0.3">
      <c r="A52" s="146" t="s">
        <v>102</v>
      </c>
      <c r="B52" s="166">
        <v>500</v>
      </c>
      <c r="C52" s="166">
        <v>450</v>
      </c>
      <c r="D52" s="147">
        <v>2.5</v>
      </c>
      <c r="E52" s="155" t="s">
        <v>55</v>
      </c>
    </row>
    <row r="53" spans="1:5" ht="15.75" thickBot="1" x14ac:dyDescent="0.3">
      <c r="A53" s="167" t="s">
        <v>103</v>
      </c>
      <c r="B53" s="168">
        <v>335</v>
      </c>
      <c r="C53" s="168">
        <v>302</v>
      </c>
      <c r="D53" s="155">
        <v>1.68</v>
      </c>
      <c r="E53" s="155"/>
    </row>
    <row r="54" spans="1:5" ht="15.75" thickBot="1" x14ac:dyDescent="0.3">
      <c r="A54" s="152" t="s">
        <v>104</v>
      </c>
      <c r="B54" s="153">
        <v>346</v>
      </c>
      <c r="C54" s="153">
        <v>311</v>
      </c>
      <c r="D54" s="154">
        <v>1.73</v>
      </c>
      <c r="E54" s="155"/>
    </row>
    <row r="55" spans="1:5" ht="15.75" thickBot="1" x14ac:dyDescent="0.3">
      <c r="A55" s="152" t="s">
        <v>105</v>
      </c>
      <c r="B55" s="153">
        <v>302</v>
      </c>
      <c r="C55" s="153">
        <v>272</v>
      </c>
      <c r="D55" s="154">
        <v>1.51</v>
      </c>
      <c r="E55" s="155"/>
    </row>
    <row r="56" spans="1:5" ht="15.75" thickBot="1" x14ac:dyDescent="0.3">
      <c r="A56" s="152" t="s">
        <v>106</v>
      </c>
      <c r="B56" s="153">
        <v>328</v>
      </c>
      <c r="C56" s="153">
        <v>295</v>
      </c>
      <c r="D56" s="154">
        <v>1.64</v>
      </c>
      <c r="E56" s="155"/>
    </row>
    <row r="57" spans="1:5" ht="15.75" thickBot="1" x14ac:dyDescent="0.3">
      <c r="A57" s="152" t="s">
        <v>107</v>
      </c>
      <c r="B57" s="153">
        <v>354</v>
      </c>
      <c r="C57" s="153">
        <v>319</v>
      </c>
      <c r="D57" s="154">
        <v>1.77</v>
      </c>
      <c r="E57" s="155"/>
    </row>
    <row r="58" spans="1:5" ht="15.75" thickBot="1" x14ac:dyDescent="0.3">
      <c r="A58" s="152" t="s">
        <v>108</v>
      </c>
      <c r="B58" s="153">
        <v>329</v>
      </c>
      <c r="C58" s="153">
        <v>296</v>
      </c>
      <c r="D58" s="154">
        <v>1.65</v>
      </c>
      <c r="E58" s="155"/>
    </row>
    <row r="59" spans="1:5" ht="15.75" thickBot="1" x14ac:dyDescent="0.3">
      <c r="A59" s="152" t="s">
        <v>109</v>
      </c>
      <c r="B59" s="153">
        <v>359</v>
      </c>
      <c r="C59" s="153">
        <v>323</v>
      </c>
      <c r="D59" s="154">
        <v>1.79</v>
      </c>
      <c r="E59" s="155"/>
    </row>
    <row r="60" spans="1:5" ht="15.75" thickBot="1" x14ac:dyDescent="0.3">
      <c r="A60" s="152" t="s">
        <v>110</v>
      </c>
      <c r="B60" s="153">
        <v>336</v>
      </c>
      <c r="C60" s="153">
        <v>302</v>
      </c>
      <c r="D60" s="154">
        <v>1.68</v>
      </c>
      <c r="E60" s="155"/>
    </row>
    <row r="61" spans="1:5" ht="15.75" thickBot="1" x14ac:dyDescent="0.3">
      <c r="A61" s="152" t="s">
        <v>111</v>
      </c>
      <c r="B61" s="153">
        <v>305</v>
      </c>
      <c r="C61" s="153">
        <v>275</v>
      </c>
      <c r="D61" s="154">
        <v>1.53</v>
      </c>
      <c r="E61" s="155"/>
    </row>
    <row r="62" spans="1:5" ht="15.75" thickBot="1" x14ac:dyDescent="0.3">
      <c r="A62" s="152" t="s">
        <v>112</v>
      </c>
      <c r="B62" s="153">
        <v>327</v>
      </c>
      <c r="C62" s="153">
        <v>295</v>
      </c>
      <c r="D62" s="154">
        <v>1.64</v>
      </c>
      <c r="E62" s="155"/>
    </row>
    <row r="63" spans="1:5" ht="15.75" thickBot="1" x14ac:dyDescent="0.3">
      <c r="A63" s="152" t="s">
        <v>113</v>
      </c>
      <c r="B63" s="153">
        <v>320</v>
      </c>
      <c r="C63" s="153">
        <v>288</v>
      </c>
      <c r="D63" s="154">
        <v>1.6</v>
      </c>
      <c r="E63" s="155"/>
    </row>
    <row r="64" spans="1:5" ht="15.75" thickBot="1" x14ac:dyDescent="0.3">
      <c r="A64" s="152" t="s">
        <v>114</v>
      </c>
      <c r="B64" s="153">
        <v>434</v>
      </c>
      <c r="C64" s="153">
        <v>390</v>
      </c>
      <c r="D64" s="154">
        <v>2.17</v>
      </c>
      <c r="E64" s="155"/>
    </row>
    <row r="65" spans="1:5" ht="15.75" thickBot="1" x14ac:dyDescent="0.3">
      <c r="A65" s="152" t="s">
        <v>115</v>
      </c>
      <c r="B65" s="153">
        <v>340</v>
      </c>
      <c r="C65" s="153">
        <v>306</v>
      </c>
      <c r="D65" s="154">
        <v>1.7</v>
      </c>
      <c r="E65" s="155"/>
    </row>
    <row r="66" spans="1:5" ht="15.75" thickBot="1" x14ac:dyDescent="0.3">
      <c r="A66" s="152" t="s">
        <v>116</v>
      </c>
      <c r="B66" s="153">
        <v>336</v>
      </c>
      <c r="C66" s="153">
        <v>302</v>
      </c>
      <c r="D66" s="154">
        <v>1.68</v>
      </c>
      <c r="E66" s="155"/>
    </row>
    <row r="67" spans="1:5" ht="15.75" thickBot="1" x14ac:dyDescent="0.3">
      <c r="A67" s="152" t="s">
        <v>117</v>
      </c>
      <c r="B67" s="153">
        <v>298</v>
      </c>
      <c r="C67" s="153">
        <v>268</v>
      </c>
      <c r="D67" s="154">
        <v>1.49</v>
      </c>
      <c r="E67" s="155"/>
    </row>
    <row r="68" spans="1:5" ht="15.75" thickBot="1" x14ac:dyDescent="0.3">
      <c r="A68" s="152" t="s">
        <v>118</v>
      </c>
      <c r="B68" s="153">
        <v>292</v>
      </c>
      <c r="C68" s="153">
        <v>263</v>
      </c>
      <c r="D68" s="154">
        <v>1.46</v>
      </c>
      <c r="E68" s="155"/>
    </row>
    <row r="69" spans="1:5" ht="15.75" thickBot="1" x14ac:dyDescent="0.3">
      <c r="A69" s="152" t="s">
        <v>119</v>
      </c>
      <c r="B69" s="153">
        <v>341</v>
      </c>
      <c r="C69" s="153">
        <v>307</v>
      </c>
      <c r="D69" s="154">
        <v>1.7</v>
      </c>
      <c r="E69" s="155"/>
    </row>
    <row r="70" spans="1:5" ht="15.75" thickBot="1" x14ac:dyDescent="0.3">
      <c r="A70" s="152" t="s">
        <v>120</v>
      </c>
      <c r="B70" s="153">
        <v>307</v>
      </c>
      <c r="C70" s="153">
        <v>276</v>
      </c>
      <c r="D70" s="154">
        <v>1.53</v>
      </c>
      <c r="E70" s="155"/>
    </row>
    <row r="71" spans="1:5" ht="15.75" thickBot="1" x14ac:dyDescent="0.3">
      <c r="A71" s="152" t="s">
        <v>121</v>
      </c>
      <c r="B71" s="153">
        <v>374</v>
      </c>
      <c r="C71" s="153">
        <v>337</v>
      </c>
      <c r="D71" s="154">
        <v>1.87</v>
      </c>
      <c r="E71" s="155"/>
    </row>
    <row r="72" spans="1:5" ht="15.75" thickBot="1" x14ac:dyDescent="0.3">
      <c r="A72" s="152" t="s">
        <v>122</v>
      </c>
      <c r="B72" s="153">
        <v>367</v>
      </c>
      <c r="C72" s="153">
        <v>331</v>
      </c>
      <c r="D72" s="154">
        <v>1.84</v>
      </c>
      <c r="E72" s="155"/>
    </row>
    <row r="73" spans="1:5" ht="15.75" thickBot="1" x14ac:dyDescent="0.3">
      <c r="A73" s="152" t="s">
        <v>123</v>
      </c>
      <c r="B73" s="153">
        <v>299</v>
      </c>
      <c r="C73" s="153">
        <v>269</v>
      </c>
      <c r="D73" s="154">
        <v>1.49</v>
      </c>
      <c r="E73" s="155"/>
    </row>
    <row r="74" spans="1:5" ht="15.75" thickBot="1" x14ac:dyDescent="0.3">
      <c r="A74" s="152" t="s">
        <v>124</v>
      </c>
      <c r="B74" s="153">
        <v>288</v>
      </c>
      <c r="C74" s="153">
        <v>259</v>
      </c>
      <c r="D74" s="154">
        <v>1.44</v>
      </c>
      <c r="E74" s="155"/>
    </row>
    <row r="75" spans="1:5" ht="15.75" thickBot="1" x14ac:dyDescent="0.3">
      <c r="A75" s="152" t="s">
        <v>125</v>
      </c>
      <c r="B75" s="153">
        <v>371</v>
      </c>
      <c r="C75" s="153">
        <v>334</v>
      </c>
      <c r="D75" s="154">
        <v>1.85</v>
      </c>
      <c r="E75" s="155"/>
    </row>
    <row r="76" spans="1:5" ht="15.75" thickBot="1" x14ac:dyDescent="0.3">
      <c r="A76" s="160" t="s">
        <v>126</v>
      </c>
      <c r="B76" s="161">
        <v>342</v>
      </c>
      <c r="C76" s="161">
        <v>307</v>
      </c>
      <c r="D76" s="162">
        <v>1.71</v>
      </c>
      <c r="E76" s="155"/>
    </row>
    <row r="77" spans="1:5" ht="15.75" thickBot="1" x14ac:dyDescent="0.3">
      <c r="A77" s="163" t="s">
        <v>127</v>
      </c>
      <c r="B77" s="164">
        <v>327</v>
      </c>
      <c r="C77" s="164">
        <v>294</v>
      </c>
      <c r="D77" s="165">
        <v>1.63</v>
      </c>
      <c r="E77" s="155"/>
    </row>
    <row r="78" spans="1:5" ht="15.75" thickBot="1" x14ac:dyDescent="0.3">
      <c r="A78" s="163" t="s">
        <v>128</v>
      </c>
      <c r="B78" s="164">
        <v>365</v>
      </c>
      <c r="C78" s="164">
        <v>328</v>
      </c>
      <c r="D78" s="165">
        <v>1.82</v>
      </c>
      <c r="E78" s="155"/>
    </row>
    <row r="79" spans="1:5" ht="15.75" thickBot="1" x14ac:dyDescent="0.3">
      <c r="A79" s="163" t="s">
        <v>129</v>
      </c>
      <c r="B79" s="164">
        <v>534</v>
      </c>
      <c r="C79" s="164">
        <v>481</v>
      </c>
      <c r="D79" s="165">
        <v>2.67</v>
      </c>
      <c r="E79" s="155"/>
    </row>
    <row r="80" spans="1:5" ht="15.75" thickBot="1" x14ac:dyDescent="0.3">
      <c r="A80" s="146" t="s">
        <v>130</v>
      </c>
      <c r="B80" s="166">
        <f>+AVERAGE(B76:B78)</f>
        <v>344.66666666666669</v>
      </c>
      <c r="C80" s="166">
        <f t="shared" ref="C80:D80" si="0">+AVERAGE(C76:C78)</f>
        <v>309.66666666666669</v>
      </c>
      <c r="D80" s="147">
        <f t="shared" si="0"/>
        <v>1.72</v>
      </c>
      <c r="E80" s="155" t="s">
        <v>131</v>
      </c>
    </row>
    <row r="81" spans="1:5" ht="15.75" thickBot="1" x14ac:dyDescent="0.3">
      <c r="A81" s="167" t="s">
        <v>132</v>
      </c>
      <c r="B81" s="168">
        <v>313</v>
      </c>
      <c r="C81" s="168">
        <v>281</v>
      </c>
      <c r="D81" s="155">
        <v>1.56</v>
      </c>
      <c r="E81" s="155"/>
    </row>
    <row r="82" spans="1:5" ht="15.75" thickBot="1" x14ac:dyDescent="0.3">
      <c r="A82" s="152" t="s">
        <v>133</v>
      </c>
      <c r="B82" s="153">
        <v>323</v>
      </c>
      <c r="C82" s="153">
        <v>291</v>
      </c>
      <c r="D82" s="154">
        <v>1.62</v>
      </c>
      <c r="E82" s="155"/>
    </row>
    <row r="83" spans="1:5" ht="15.75" thickBot="1" x14ac:dyDescent="0.3">
      <c r="A83" s="152" t="s">
        <v>134</v>
      </c>
      <c r="B83" s="153">
        <v>345</v>
      </c>
      <c r="C83" s="153">
        <v>310</v>
      </c>
      <c r="D83" s="154">
        <v>1.72</v>
      </c>
      <c r="E83" s="155"/>
    </row>
    <row r="84" spans="1:5" ht="15.75" thickBot="1" x14ac:dyDescent="0.3">
      <c r="A84" s="152" t="s">
        <v>135</v>
      </c>
      <c r="B84" s="153">
        <v>319</v>
      </c>
      <c r="C84" s="153">
        <v>287</v>
      </c>
      <c r="D84" s="154">
        <v>1.59</v>
      </c>
      <c r="E84" s="155"/>
    </row>
    <row r="85" spans="1:5" ht="15.75" thickBot="1" x14ac:dyDescent="0.3">
      <c r="A85" s="152" t="s">
        <v>136</v>
      </c>
      <c r="B85" s="153">
        <v>326</v>
      </c>
      <c r="C85" s="153">
        <v>294</v>
      </c>
      <c r="D85" s="154">
        <v>1.63</v>
      </c>
      <c r="E85" s="155"/>
    </row>
    <row r="86" spans="1:5" ht="15.75" thickBot="1" x14ac:dyDescent="0.3">
      <c r="A86" s="152" t="s">
        <v>137</v>
      </c>
      <c r="B86" s="153">
        <v>403</v>
      </c>
      <c r="C86" s="153">
        <v>362</v>
      </c>
      <c r="D86" s="154">
        <v>2.0099999999999998</v>
      </c>
      <c r="E86" s="155"/>
    </row>
    <row r="87" spans="1:5" ht="15.75" thickBot="1" x14ac:dyDescent="0.3">
      <c r="A87" s="152" t="s">
        <v>138</v>
      </c>
      <c r="B87" s="153">
        <v>419</v>
      </c>
      <c r="C87" s="153">
        <v>377</v>
      </c>
      <c r="D87" s="154">
        <v>2.09</v>
      </c>
      <c r="E87" s="155"/>
    </row>
    <row r="88" spans="1:5" ht="15.75" thickBot="1" x14ac:dyDescent="0.3">
      <c r="A88" s="152" t="s">
        <v>139</v>
      </c>
      <c r="B88" s="153">
        <v>348</v>
      </c>
      <c r="C88" s="153">
        <v>314</v>
      </c>
      <c r="D88" s="154">
        <v>1.74</v>
      </c>
      <c r="E88" s="155"/>
    </row>
    <row r="89" spans="1:5" ht="15.75" thickBot="1" x14ac:dyDescent="0.3">
      <c r="A89" s="152" t="s">
        <v>140</v>
      </c>
      <c r="B89" s="153">
        <v>295</v>
      </c>
      <c r="C89" s="153">
        <v>266</v>
      </c>
      <c r="D89" s="154">
        <v>1.48</v>
      </c>
      <c r="E89" s="155"/>
    </row>
    <row r="90" spans="1:5" ht="15.75" thickBot="1" x14ac:dyDescent="0.3">
      <c r="A90" s="152" t="s">
        <v>141</v>
      </c>
      <c r="B90" s="153">
        <v>291</v>
      </c>
      <c r="C90" s="153">
        <v>262</v>
      </c>
      <c r="D90" s="154">
        <v>1.46</v>
      </c>
      <c r="E90" s="155"/>
    </row>
    <row r="91" spans="1:5" ht="15.75" thickBot="1" x14ac:dyDescent="0.3">
      <c r="A91" s="152" t="s">
        <v>142</v>
      </c>
      <c r="B91" s="153">
        <v>323</v>
      </c>
      <c r="C91" s="153">
        <v>291</v>
      </c>
      <c r="D91" s="154">
        <v>1.62</v>
      </c>
      <c r="E91" s="155"/>
    </row>
    <row r="92" spans="1:5" ht="15.75" thickBot="1" x14ac:dyDescent="0.3">
      <c r="A92" s="152" t="s">
        <v>143</v>
      </c>
      <c r="B92" s="153">
        <v>346</v>
      </c>
      <c r="C92" s="153">
        <v>311</v>
      </c>
      <c r="D92" s="154">
        <v>1.73</v>
      </c>
      <c r="E92" s="155"/>
    </row>
    <row r="93" spans="1:5" ht="15.75" thickBot="1" x14ac:dyDescent="0.3">
      <c r="A93" s="152" t="s">
        <v>144</v>
      </c>
      <c r="B93" s="153">
        <v>336</v>
      </c>
      <c r="C93" s="153">
        <v>302</v>
      </c>
      <c r="D93" s="154">
        <v>1.68</v>
      </c>
      <c r="E93" s="155"/>
    </row>
    <row r="94" spans="1:5" ht="15.75" thickBot="1" x14ac:dyDescent="0.3">
      <c r="A94" s="152" t="s">
        <v>145</v>
      </c>
      <c r="B94" s="153">
        <v>318</v>
      </c>
      <c r="C94" s="153">
        <v>286</v>
      </c>
      <c r="D94" s="154">
        <v>1.59</v>
      </c>
      <c r="E94" s="155"/>
    </row>
    <row r="95" spans="1:5" ht="15.75" thickBot="1" x14ac:dyDescent="0.3">
      <c r="A95" s="152" t="s">
        <v>146</v>
      </c>
      <c r="B95" s="153">
        <v>311</v>
      </c>
      <c r="C95" s="153">
        <v>280</v>
      </c>
      <c r="D95" s="154">
        <v>1.55</v>
      </c>
      <c r="E95" s="155"/>
    </row>
    <row r="96" spans="1:5" ht="15.75" thickBot="1" x14ac:dyDescent="0.3">
      <c r="A96" s="152" t="s">
        <v>147</v>
      </c>
      <c r="B96" s="153">
        <v>331</v>
      </c>
      <c r="C96" s="153">
        <v>298</v>
      </c>
      <c r="D96" s="154">
        <v>1.66</v>
      </c>
      <c r="E96" s="155"/>
    </row>
    <row r="97" spans="1:5" ht="15.75" thickBot="1" x14ac:dyDescent="0.3">
      <c r="A97" s="152" t="s">
        <v>148</v>
      </c>
      <c r="B97" s="153">
        <v>320</v>
      </c>
      <c r="C97" s="153">
        <v>288</v>
      </c>
      <c r="D97" s="154">
        <v>1.6</v>
      </c>
      <c r="E97" s="155"/>
    </row>
    <row r="98" spans="1:5" ht="15.75" thickBot="1" x14ac:dyDescent="0.3">
      <c r="A98" s="152" t="s">
        <v>149</v>
      </c>
      <c r="B98" s="153">
        <v>316</v>
      </c>
      <c r="C98" s="153">
        <v>284</v>
      </c>
      <c r="D98" s="154">
        <v>1.58</v>
      </c>
      <c r="E98" s="155"/>
    </row>
    <row r="99" spans="1:5" ht="15.75" thickBot="1" x14ac:dyDescent="0.3">
      <c r="A99" s="152" t="s">
        <v>150</v>
      </c>
      <c r="B99" s="153">
        <v>321</v>
      </c>
      <c r="C99" s="153">
        <v>289</v>
      </c>
      <c r="D99" s="154">
        <v>1.6</v>
      </c>
      <c r="E99" s="155"/>
    </row>
    <row r="100" spans="1:5" ht="15.75" thickBot="1" x14ac:dyDescent="0.3">
      <c r="A100" s="152" t="s">
        <v>151</v>
      </c>
      <c r="B100" s="153">
        <v>298</v>
      </c>
      <c r="C100" s="153">
        <v>268</v>
      </c>
      <c r="D100" s="154">
        <v>1.49</v>
      </c>
      <c r="E100" s="155"/>
    </row>
    <row r="101" spans="1:5" ht="15.75" thickBot="1" x14ac:dyDescent="0.3">
      <c r="A101" s="152" t="s">
        <v>152</v>
      </c>
      <c r="B101" s="153">
        <v>291</v>
      </c>
      <c r="C101" s="153">
        <v>261</v>
      </c>
      <c r="D101" s="154">
        <v>1.45</v>
      </c>
      <c r="E101" s="155"/>
    </row>
    <row r="102" spans="1:5" ht="15.75" thickBot="1" x14ac:dyDescent="0.3">
      <c r="A102" s="152" t="s">
        <v>153</v>
      </c>
      <c r="B102" s="153">
        <v>307</v>
      </c>
      <c r="C102" s="153">
        <v>276</v>
      </c>
      <c r="D102" s="154">
        <v>1.53</v>
      </c>
      <c r="E102" s="155"/>
    </row>
    <row r="103" spans="1:5" ht="15.75" thickBot="1" x14ac:dyDescent="0.3">
      <c r="A103" s="152" t="s">
        <v>154</v>
      </c>
      <c r="B103" s="153">
        <v>321</v>
      </c>
      <c r="C103" s="153">
        <v>289</v>
      </c>
      <c r="D103" s="154">
        <v>1.6</v>
      </c>
      <c r="E103" s="155"/>
    </row>
    <row r="104" spans="1:5" ht="15.75" thickBot="1" x14ac:dyDescent="0.3">
      <c r="A104" s="152" t="s">
        <v>155</v>
      </c>
      <c r="B104" s="153">
        <v>309</v>
      </c>
      <c r="C104" s="153">
        <v>278</v>
      </c>
      <c r="D104" s="154">
        <v>1.54</v>
      </c>
      <c r="E104" s="155"/>
    </row>
    <row r="105" spans="1:5" ht="15.75" thickBot="1" x14ac:dyDescent="0.3">
      <c r="A105" s="152" t="s">
        <v>156</v>
      </c>
      <c r="B105" s="153">
        <v>326</v>
      </c>
      <c r="C105" s="153">
        <v>293</v>
      </c>
      <c r="D105" s="154">
        <v>1.63</v>
      </c>
      <c r="E105" s="155"/>
    </row>
    <row r="106" spans="1:5" ht="15.75" thickBot="1" x14ac:dyDescent="0.3">
      <c r="A106" s="152" t="s">
        <v>157</v>
      </c>
      <c r="B106" s="153">
        <v>393</v>
      </c>
      <c r="C106" s="153">
        <v>354</v>
      </c>
      <c r="D106" s="154">
        <v>1.97</v>
      </c>
      <c r="E106" s="155"/>
    </row>
    <row r="107" spans="1:5" ht="15.75" thickBot="1" x14ac:dyDescent="0.3">
      <c r="A107" s="152" t="s">
        <v>158</v>
      </c>
      <c r="B107" s="153">
        <v>397</v>
      </c>
      <c r="C107" s="153">
        <v>357</v>
      </c>
      <c r="D107" s="154">
        <v>1.98</v>
      </c>
      <c r="E107" s="155"/>
    </row>
    <row r="108" spans="1:5" ht="15.75" thickBot="1" x14ac:dyDescent="0.3">
      <c r="A108" s="152" t="s">
        <v>159</v>
      </c>
      <c r="B108" s="153">
        <v>355</v>
      </c>
      <c r="C108" s="153">
        <v>320</v>
      </c>
      <c r="D108" s="154">
        <v>1.78</v>
      </c>
      <c r="E108" s="155"/>
    </row>
    <row r="109" spans="1:5" ht="15.75" thickBot="1" x14ac:dyDescent="0.3">
      <c r="A109" s="152" t="s">
        <v>160</v>
      </c>
      <c r="B109" s="153">
        <v>347</v>
      </c>
      <c r="C109" s="153">
        <v>312</v>
      </c>
      <c r="D109" s="154">
        <v>1.74</v>
      </c>
      <c r="E109" s="155"/>
    </row>
    <row r="110" spans="1:5" ht="15.75" thickBot="1" x14ac:dyDescent="0.3">
      <c r="A110" s="152" t="s">
        <v>161</v>
      </c>
      <c r="B110" s="153">
        <v>346</v>
      </c>
      <c r="C110" s="153">
        <v>311</v>
      </c>
      <c r="D110" s="154">
        <v>1.73</v>
      </c>
      <c r="E110" s="155"/>
    </row>
    <row r="111" spans="1:5" ht="15.75" thickBot="1" x14ac:dyDescent="0.3">
      <c r="A111" s="152" t="s">
        <v>162</v>
      </c>
      <c r="B111" s="153">
        <v>386</v>
      </c>
      <c r="C111" s="153">
        <v>347</v>
      </c>
      <c r="D111" s="154">
        <v>1.93</v>
      </c>
      <c r="E111" s="155"/>
    </row>
    <row r="112" spans="1:5" ht="15.75" thickBot="1" x14ac:dyDescent="0.3">
      <c r="A112" s="152" t="s">
        <v>163</v>
      </c>
      <c r="B112" s="153">
        <v>328</v>
      </c>
      <c r="C112" s="153">
        <v>296</v>
      </c>
      <c r="D112" s="154">
        <v>1.64</v>
      </c>
      <c r="E112" s="155"/>
    </row>
    <row r="113" spans="1:5" ht="15.75" thickBot="1" x14ac:dyDescent="0.3">
      <c r="A113" s="152" t="s">
        <v>164</v>
      </c>
      <c r="B113" s="153">
        <v>567</v>
      </c>
      <c r="C113" s="153">
        <v>510</v>
      </c>
      <c r="D113" s="154">
        <v>2.84</v>
      </c>
      <c r="E113" s="155"/>
    </row>
    <row r="114" spans="1:5" ht="15.75" thickBot="1" x14ac:dyDescent="0.3">
      <c r="A114" s="152" t="s">
        <v>165</v>
      </c>
      <c r="B114" s="153">
        <v>338</v>
      </c>
      <c r="C114" s="153">
        <v>304</v>
      </c>
      <c r="D114" s="154">
        <v>1.69</v>
      </c>
      <c r="E114" s="155"/>
    </row>
    <row r="115" spans="1:5" ht="15.75" thickBot="1" x14ac:dyDescent="0.3">
      <c r="A115" s="152" t="s">
        <v>166</v>
      </c>
      <c r="B115" s="153">
        <v>293</v>
      </c>
      <c r="C115" s="153">
        <v>264</v>
      </c>
      <c r="D115" s="154">
        <v>1.47</v>
      </c>
      <c r="E115" s="155"/>
    </row>
    <row r="116" spans="1:5" ht="15.75" thickBot="1" x14ac:dyDescent="0.3">
      <c r="A116" s="152" t="s">
        <v>167</v>
      </c>
      <c r="B116" s="153">
        <v>312</v>
      </c>
      <c r="C116" s="153">
        <v>281</v>
      </c>
      <c r="D116" s="154">
        <v>1.56</v>
      </c>
      <c r="E116" s="155"/>
    </row>
    <row r="117" spans="1:5" ht="15.75" thickBot="1" x14ac:dyDescent="0.3">
      <c r="A117" s="152" t="s">
        <v>168</v>
      </c>
      <c r="B117" s="153">
        <v>332</v>
      </c>
      <c r="C117" s="153">
        <v>299</v>
      </c>
      <c r="D117" s="154">
        <v>1.66</v>
      </c>
      <c r="E117" s="155"/>
    </row>
    <row r="118" spans="1:5" ht="15.75" thickBot="1" x14ac:dyDescent="0.3">
      <c r="A118" s="152" t="s">
        <v>169</v>
      </c>
      <c r="B118" s="153">
        <v>327</v>
      </c>
      <c r="C118" s="153">
        <v>295</v>
      </c>
      <c r="D118" s="154">
        <v>1.64</v>
      </c>
      <c r="E118" s="155"/>
    </row>
    <row r="119" spans="1:5" ht="15.75" thickBot="1" x14ac:dyDescent="0.3">
      <c r="A119" s="152" t="s">
        <v>170</v>
      </c>
      <c r="B119" s="153">
        <v>286</v>
      </c>
      <c r="C119" s="153">
        <v>257</v>
      </c>
      <c r="D119" s="154">
        <v>1.43</v>
      </c>
      <c r="E119" s="155"/>
    </row>
    <row r="120" spans="1:5" ht="15.75" thickBot="1" x14ac:dyDescent="0.3">
      <c r="A120" s="152" t="s">
        <v>171</v>
      </c>
      <c r="B120" s="153">
        <v>288</v>
      </c>
      <c r="C120" s="153">
        <v>259</v>
      </c>
      <c r="D120" s="154">
        <v>1.44</v>
      </c>
      <c r="E120" s="155"/>
    </row>
    <row r="121" spans="1:5" ht="15.75" thickBot="1" x14ac:dyDescent="0.3">
      <c r="A121" s="152" t="s">
        <v>172</v>
      </c>
      <c r="B121" s="153">
        <v>317</v>
      </c>
      <c r="C121" s="153">
        <v>285</v>
      </c>
      <c r="D121" s="154">
        <v>1.58</v>
      </c>
      <c r="E121" s="155"/>
    </row>
    <row r="122" spans="1:5" ht="15.75" thickBot="1" x14ac:dyDescent="0.3">
      <c r="A122" s="152" t="s">
        <v>173</v>
      </c>
      <c r="B122" s="153">
        <v>338</v>
      </c>
      <c r="C122" s="153">
        <v>304</v>
      </c>
      <c r="D122" s="154">
        <v>1.69</v>
      </c>
      <c r="E122" s="155"/>
    </row>
    <row r="123" spans="1:5" ht="15.75" thickBot="1" x14ac:dyDescent="0.3">
      <c r="A123" s="152" t="s">
        <v>174</v>
      </c>
      <c r="B123" s="153">
        <v>293</v>
      </c>
      <c r="C123" s="153">
        <v>264</v>
      </c>
      <c r="D123" s="154">
        <v>1.46</v>
      </c>
      <c r="E123" s="155"/>
    </row>
    <row r="124" spans="1:5" ht="15.75" thickBot="1" x14ac:dyDescent="0.3">
      <c r="A124" s="152" t="s">
        <v>175</v>
      </c>
      <c r="B124" s="153">
        <v>308</v>
      </c>
      <c r="C124" s="153">
        <v>277</v>
      </c>
      <c r="D124" s="154">
        <v>1.54</v>
      </c>
      <c r="E124" s="155"/>
    </row>
    <row r="125" spans="1:5" ht="15.75" thickBot="1" x14ac:dyDescent="0.3">
      <c r="A125" s="152" t="s">
        <v>176</v>
      </c>
      <c r="B125" s="153">
        <v>414</v>
      </c>
      <c r="C125" s="153">
        <v>372</v>
      </c>
      <c r="D125" s="154">
        <v>2.0699999999999998</v>
      </c>
      <c r="E125" s="155"/>
    </row>
    <row r="126" spans="1:5" ht="15.75" thickBot="1" x14ac:dyDescent="0.3">
      <c r="A126" s="152" t="s">
        <v>177</v>
      </c>
      <c r="B126" s="153">
        <v>287</v>
      </c>
      <c r="C126" s="153">
        <v>258</v>
      </c>
      <c r="D126" s="154">
        <v>1.43</v>
      </c>
      <c r="E126" s="155"/>
    </row>
    <row r="127" spans="1:5" ht="15.75" thickBot="1" x14ac:dyDescent="0.3">
      <c r="A127" s="152" t="s">
        <v>178</v>
      </c>
      <c r="B127" s="153">
        <v>297</v>
      </c>
      <c r="C127" s="153">
        <v>267</v>
      </c>
      <c r="D127" s="154">
        <v>1.48</v>
      </c>
      <c r="E127" s="155"/>
    </row>
    <row r="128" spans="1:5" ht="15.75" thickBot="1" x14ac:dyDescent="0.3">
      <c r="A128" s="152" t="s">
        <v>179</v>
      </c>
      <c r="B128" s="153">
        <v>308</v>
      </c>
      <c r="C128" s="153">
        <v>277</v>
      </c>
      <c r="D128" s="154">
        <v>1.54</v>
      </c>
      <c r="E128" s="155"/>
    </row>
    <row r="129" spans="1:5" ht="15.75" thickBot="1" x14ac:dyDescent="0.3">
      <c r="A129" s="152" t="s">
        <v>180</v>
      </c>
      <c r="B129" s="153">
        <v>310</v>
      </c>
      <c r="C129" s="153">
        <v>279</v>
      </c>
      <c r="D129" s="154">
        <v>1.55</v>
      </c>
      <c r="E129" s="155"/>
    </row>
    <row r="130" spans="1:5" ht="15.75" thickBot="1" x14ac:dyDescent="0.3">
      <c r="A130" s="152" t="s">
        <v>181</v>
      </c>
      <c r="B130" s="153">
        <v>349</v>
      </c>
      <c r="C130" s="153">
        <v>314</v>
      </c>
      <c r="D130" s="154">
        <v>1.74</v>
      </c>
      <c r="E130" s="155"/>
    </row>
    <row r="131" spans="1:5" ht="15.75" thickBot="1" x14ac:dyDescent="0.3">
      <c r="A131" s="152" t="s">
        <v>182</v>
      </c>
      <c r="B131" s="153">
        <v>311</v>
      </c>
      <c r="C131" s="153">
        <v>280</v>
      </c>
      <c r="D131" s="154">
        <v>1.56</v>
      </c>
      <c r="E131" s="155"/>
    </row>
    <row r="132" spans="1:5" ht="15.75" thickBot="1" x14ac:dyDescent="0.3">
      <c r="A132" s="152" t="s">
        <v>183</v>
      </c>
      <c r="B132" s="153">
        <v>385</v>
      </c>
      <c r="C132" s="153">
        <v>346</v>
      </c>
      <c r="D132" s="154">
        <v>1.92</v>
      </c>
      <c r="E132" s="155"/>
    </row>
    <row r="133" spans="1:5" ht="15.75" thickBot="1" x14ac:dyDescent="0.3">
      <c r="A133" s="152" t="s">
        <v>184</v>
      </c>
      <c r="B133" s="153">
        <v>299</v>
      </c>
      <c r="C133" s="153">
        <v>269</v>
      </c>
      <c r="D133" s="154">
        <v>1.5</v>
      </c>
      <c r="E133" s="155"/>
    </row>
    <row r="134" spans="1:5" ht="15.75" thickBot="1" x14ac:dyDescent="0.3">
      <c r="A134" s="152" t="s">
        <v>185</v>
      </c>
      <c r="B134" s="153">
        <v>304</v>
      </c>
      <c r="C134" s="153">
        <v>273</v>
      </c>
      <c r="D134" s="154">
        <v>1.52</v>
      </c>
      <c r="E134" s="155"/>
    </row>
    <row r="135" spans="1:5" ht="15.75" thickBot="1" x14ac:dyDescent="0.3">
      <c r="A135" s="152" t="s">
        <v>186</v>
      </c>
      <c r="B135" s="153">
        <v>295</v>
      </c>
      <c r="C135" s="153">
        <v>266</v>
      </c>
      <c r="D135" s="154">
        <v>1.48</v>
      </c>
      <c r="E135" s="155"/>
    </row>
    <row r="136" spans="1:5" ht="15.75" thickBot="1" x14ac:dyDescent="0.3">
      <c r="A136" s="152" t="s">
        <v>187</v>
      </c>
      <c r="B136" s="153">
        <v>313</v>
      </c>
      <c r="C136" s="153">
        <v>281</v>
      </c>
      <c r="D136" s="154">
        <v>1.56</v>
      </c>
      <c r="E136" s="155"/>
    </row>
    <row r="137" spans="1:5" ht="15.75" thickBot="1" x14ac:dyDescent="0.3">
      <c r="A137" s="152" t="s">
        <v>188</v>
      </c>
      <c r="B137" s="153">
        <v>355</v>
      </c>
      <c r="C137" s="153">
        <v>320</v>
      </c>
      <c r="D137" s="154">
        <v>1.78</v>
      </c>
      <c r="E137" s="155"/>
    </row>
    <row r="138" spans="1:5" ht="15.75" thickBot="1" x14ac:dyDescent="0.3">
      <c r="A138" s="152" t="s">
        <v>189</v>
      </c>
      <c r="B138" s="153">
        <v>290</v>
      </c>
      <c r="C138" s="153">
        <v>261</v>
      </c>
      <c r="D138" s="154">
        <v>1.45</v>
      </c>
      <c r="E138" s="155"/>
    </row>
    <row r="139" spans="1:5" ht="15.75" thickBot="1" x14ac:dyDescent="0.3">
      <c r="A139" s="152" t="s">
        <v>190</v>
      </c>
      <c r="B139" s="153">
        <v>419</v>
      </c>
      <c r="C139" s="153">
        <v>377</v>
      </c>
      <c r="D139" s="154">
        <v>2.09</v>
      </c>
      <c r="E139" s="155"/>
    </row>
    <row r="140" spans="1:5" ht="15.75" thickBot="1" x14ac:dyDescent="0.3">
      <c r="A140" s="152" t="s">
        <v>191</v>
      </c>
      <c r="B140" s="153">
        <v>310</v>
      </c>
      <c r="C140" s="153">
        <v>279</v>
      </c>
      <c r="D140" s="154">
        <v>1.55</v>
      </c>
      <c r="E140" s="155"/>
    </row>
    <row r="141" spans="1:5" ht="15.75" thickBot="1" x14ac:dyDescent="0.3">
      <c r="A141" s="152" t="s">
        <v>192</v>
      </c>
      <c r="B141" s="153">
        <v>331</v>
      </c>
      <c r="C141" s="153">
        <v>298</v>
      </c>
      <c r="D141" s="154">
        <v>1.66</v>
      </c>
      <c r="E141" s="155"/>
    </row>
    <row r="142" spans="1:5" ht="15.75" thickBot="1" x14ac:dyDescent="0.3">
      <c r="A142" s="152" t="s">
        <v>193</v>
      </c>
      <c r="B142" s="153">
        <v>287</v>
      </c>
      <c r="C142" s="153">
        <v>258</v>
      </c>
      <c r="D142" s="154">
        <v>1.43</v>
      </c>
      <c r="E142" s="155"/>
    </row>
    <row r="143" spans="1:5" ht="15.75" thickBot="1" x14ac:dyDescent="0.3">
      <c r="A143" s="152" t="s">
        <v>194</v>
      </c>
      <c r="B143" s="153">
        <v>337</v>
      </c>
      <c r="C143" s="153">
        <v>304</v>
      </c>
      <c r="D143" s="154">
        <v>1.69</v>
      </c>
      <c r="E143" s="155"/>
    </row>
    <row r="144" spans="1:5" ht="15.75" thickBot="1" x14ac:dyDescent="0.3">
      <c r="A144" s="152" t="s">
        <v>195</v>
      </c>
      <c r="B144" s="153">
        <v>337</v>
      </c>
      <c r="C144" s="153">
        <v>303</v>
      </c>
      <c r="D144" s="154">
        <v>1.68</v>
      </c>
      <c r="E144" s="155"/>
    </row>
    <row r="145" spans="1:5" ht="15.75" thickBot="1" x14ac:dyDescent="0.3">
      <c r="A145" s="152" t="s">
        <v>196</v>
      </c>
      <c r="B145" s="153">
        <v>282</v>
      </c>
      <c r="C145" s="153">
        <v>253</v>
      </c>
      <c r="D145" s="154">
        <v>1.41</v>
      </c>
      <c r="E145" s="155"/>
    </row>
    <row r="146" spans="1:5" ht="15.75" thickBot="1" x14ac:dyDescent="0.3">
      <c r="A146" s="152" t="s">
        <v>197</v>
      </c>
      <c r="B146" s="153">
        <v>355</v>
      </c>
      <c r="C146" s="153">
        <v>320</v>
      </c>
      <c r="D146" s="154">
        <v>1.78</v>
      </c>
      <c r="E146" s="155"/>
    </row>
    <row r="147" spans="1:5" ht="15.75" thickBot="1" x14ac:dyDescent="0.3">
      <c r="A147" s="152" t="s">
        <v>198</v>
      </c>
      <c r="B147" s="153">
        <v>300</v>
      </c>
      <c r="C147" s="153">
        <v>270</v>
      </c>
      <c r="D147" s="154">
        <v>1.5</v>
      </c>
      <c r="E147" s="155"/>
    </row>
    <row r="148" spans="1:5" ht="15.75" thickBot="1" x14ac:dyDescent="0.3">
      <c r="A148" s="152" t="s">
        <v>199</v>
      </c>
      <c r="B148" s="153">
        <v>302</v>
      </c>
      <c r="C148" s="153">
        <v>272</v>
      </c>
      <c r="D148" s="154">
        <v>1.51</v>
      </c>
      <c r="E148" s="155"/>
    </row>
    <row r="149" spans="1:5" ht="15.75" thickBot="1" x14ac:dyDescent="0.3">
      <c r="A149" s="152" t="s">
        <v>200</v>
      </c>
      <c r="B149" s="153">
        <v>307</v>
      </c>
      <c r="C149" s="153">
        <v>276</v>
      </c>
      <c r="D149" s="154">
        <v>1.53</v>
      </c>
      <c r="E149" s="155"/>
    </row>
    <row r="150" spans="1:5" ht="15.75" thickBot="1" x14ac:dyDescent="0.3">
      <c r="A150" s="152" t="s">
        <v>201</v>
      </c>
      <c r="B150" s="153">
        <v>298</v>
      </c>
      <c r="C150" s="153">
        <v>268</v>
      </c>
      <c r="D150" s="154">
        <v>1.49</v>
      </c>
      <c r="E150" s="155"/>
    </row>
    <row r="151" spans="1:5" ht="15.75" thickBot="1" x14ac:dyDescent="0.3">
      <c r="A151" s="152" t="s">
        <v>202</v>
      </c>
      <c r="B151" s="153">
        <v>404</v>
      </c>
      <c r="C151" s="153">
        <v>363</v>
      </c>
      <c r="D151" s="154">
        <v>2.02</v>
      </c>
      <c r="E151" s="155"/>
    </row>
    <row r="152" spans="1:5" ht="15.75" thickBot="1" x14ac:dyDescent="0.3">
      <c r="A152" s="152" t="s">
        <v>203</v>
      </c>
      <c r="B152" s="153">
        <v>340</v>
      </c>
      <c r="C152" s="153">
        <v>306</v>
      </c>
      <c r="D152" s="154">
        <v>1.7</v>
      </c>
      <c r="E152" s="155"/>
    </row>
    <row r="153" spans="1:5" ht="15.75" thickBot="1" x14ac:dyDescent="0.3">
      <c r="A153" s="152" t="s">
        <v>204</v>
      </c>
      <c r="B153" s="153">
        <v>338</v>
      </c>
      <c r="C153" s="153">
        <v>304</v>
      </c>
      <c r="D153" s="154">
        <v>1.69</v>
      </c>
      <c r="E153" s="155"/>
    </row>
    <row r="154" spans="1:5" ht="15.75" thickBot="1" x14ac:dyDescent="0.3">
      <c r="A154" s="152" t="s">
        <v>205</v>
      </c>
      <c r="B154" s="153">
        <v>326</v>
      </c>
      <c r="C154" s="153">
        <v>294</v>
      </c>
      <c r="D154" s="154">
        <v>1.63</v>
      </c>
      <c r="E154" s="155"/>
    </row>
    <row r="155" spans="1:5" ht="15.75" thickBot="1" x14ac:dyDescent="0.3">
      <c r="A155" s="152" t="s">
        <v>206</v>
      </c>
      <c r="B155" s="153">
        <v>391</v>
      </c>
      <c r="C155" s="153">
        <v>352</v>
      </c>
      <c r="D155" s="154">
        <v>1.96</v>
      </c>
      <c r="E155" s="155"/>
    </row>
    <row r="156" spans="1:5" ht="15.75" thickBot="1" x14ac:dyDescent="0.3">
      <c r="A156" s="152" t="s">
        <v>207</v>
      </c>
      <c r="B156" s="153">
        <v>303</v>
      </c>
      <c r="C156" s="153">
        <v>273</v>
      </c>
      <c r="D156" s="154">
        <v>1.52</v>
      </c>
      <c r="E156" s="155"/>
    </row>
    <row r="157" spans="1:5" ht="15.75" thickBot="1" x14ac:dyDescent="0.3">
      <c r="A157" s="152" t="s">
        <v>208</v>
      </c>
      <c r="B157" s="153">
        <v>327</v>
      </c>
      <c r="C157" s="153">
        <v>294</v>
      </c>
      <c r="D157" s="154">
        <v>1.63</v>
      </c>
      <c r="E157" s="155"/>
    </row>
    <row r="158" spans="1:5" ht="15.75" thickBot="1" x14ac:dyDescent="0.3">
      <c r="A158" s="152" t="s">
        <v>209</v>
      </c>
      <c r="B158" s="153">
        <v>421</v>
      </c>
      <c r="C158" s="153">
        <v>379</v>
      </c>
      <c r="D158" s="154">
        <v>2.11</v>
      </c>
      <c r="E158" s="155"/>
    </row>
    <row r="159" spans="1:5" ht="15.75" thickBot="1" x14ac:dyDescent="0.3">
      <c r="A159" s="152" t="s">
        <v>210</v>
      </c>
      <c r="B159" s="153">
        <v>305</v>
      </c>
      <c r="C159" s="153">
        <v>274</v>
      </c>
      <c r="D159" s="154">
        <v>1.52</v>
      </c>
      <c r="E159" s="155"/>
    </row>
    <row r="160" spans="1:5" ht="15.75" thickBot="1" x14ac:dyDescent="0.3">
      <c r="A160" s="152" t="s">
        <v>211</v>
      </c>
      <c r="B160" s="153">
        <v>331</v>
      </c>
      <c r="C160" s="153">
        <v>298</v>
      </c>
      <c r="D160" s="154">
        <v>1.65</v>
      </c>
      <c r="E160" s="155"/>
    </row>
    <row r="161" spans="1:5" ht="15.75" thickBot="1" x14ac:dyDescent="0.3">
      <c r="A161" s="152" t="s">
        <v>212</v>
      </c>
      <c r="B161" s="153">
        <v>285</v>
      </c>
      <c r="C161" s="153">
        <v>257</v>
      </c>
      <c r="D161" s="154">
        <v>1.43</v>
      </c>
      <c r="E161" s="155"/>
    </row>
    <row r="162" spans="1:5" ht="15.75" thickBot="1" x14ac:dyDescent="0.3">
      <c r="A162" s="152" t="s">
        <v>213</v>
      </c>
      <c r="B162" s="153">
        <v>374</v>
      </c>
      <c r="C162" s="153">
        <v>337</v>
      </c>
      <c r="D162" s="154">
        <v>1.87</v>
      </c>
      <c r="E162" s="155"/>
    </row>
    <row r="163" spans="1:5" ht="15.75" thickBot="1" x14ac:dyDescent="0.3">
      <c r="A163" s="170" t="s">
        <v>214</v>
      </c>
      <c r="B163" s="153">
        <v>314</v>
      </c>
      <c r="C163" s="153">
        <v>282</v>
      </c>
      <c r="D163" s="154">
        <v>1.57</v>
      </c>
      <c r="E163" s="155"/>
    </row>
    <row r="164" spans="1:5" ht="15.75" thickBot="1" x14ac:dyDescent="0.3">
      <c r="A164" s="152" t="s">
        <v>215</v>
      </c>
      <c r="B164" s="153">
        <v>400</v>
      </c>
      <c r="C164" s="153">
        <v>360</v>
      </c>
      <c r="D164" s="154">
        <v>2</v>
      </c>
      <c r="E164" s="155"/>
    </row>
    <row r="165" spans="1:5" ht="15.75" thickBot="1" x14ac:dyDescent="0.3">
      <c r="A165" s="152" t="s">
        <v>216</v>
      </c>
      <c r="B165" s="153">
        <v>531</v>
      </c>
      <c r="C165" s="153">
        <v>478</v>
      </c>
      <c r="D165" s="154">
        <v>2.66</v>
      </c>
      <c r="E165" s="155"/>
    </row>
    <row r="166" spans="1:5" ht="15.75" thickBot="1" x14ac:dyDescent="0.3">
      <c r="A166" s="152" t="s">
        <v>217</v>
      </c>
      <c r="B166" s="153">
        <v>362</v>
      </c>
      <c r="C166" s="153">
        <v>326</v>
      </c>
      <c r="D166" s="154">
        <v>1.81</v>
      </c>
      <c r="E166" s="155"/>
    </row>
    <row r="167" spans="1:5" ht="15.75" thickBot="1" x14ac:dyDescent="0.3">
      <c r="A167" s="152" t="s">
        <v>218</v>
      </c>
      <c r="B167" s="153">
        <v>321</v>
      </c>
      <c r="C167" s="153">
        <v>289</v>
      </c>
      <c r="D167" s="154">
        <v>1.6</v>
      </c>
      <c r="E167" s="155"/>
    </row>
    <row r="168" spans="1:5" ht="15.75" thickBot="1" x14ac:dyDescent="0.3">
      <c r="A168" s="152" t="s">
        <v>219</v>
      </c>
      <c r="B168" s="153"/>
      <c r="C168" s="153"/>
      <c r="D168" s="154"/>
      <c r="E168" s="155"/>
    </row>
    <row r="169" spans="1:5" ht="15.75" thickBot="1" x14ac:dyDescent="0.3">
      <c r="A169" s="152" t="s">
        <v>220</v>
      </c>
      <c r="B169" s="153">
        <v>331</v>
      </c>
      <c r="C169" s="153">
        <v>298</v>
      </c>
      <c r="D169" s="154">
        <v>1.66</v>
      </c>
      <c r="E169" s="155"/>
    </row>
    <row r="170" spans="1:5" ht="30.75" thickBot="1" x14ac:dyDescent="0.3">
      <c r="A170" s="152" t="s">
        <v>221</v>
      </c>
      <c r="B170" s="153">
        <v>311</v>
      </c>
      <c r="C170" s="153">
        <v>280</v>
      </c>
      <c r="D170" s="154">
        <v>1.55</v>
      </c>
      <c r="E170" s="155"/>
    </row>
    <row r="171" spans="1:5" ht="15.75" thickBot="1" x14ac:dyDescent="0.3">
      <c r="A171" s="152" t="s">
        <v>222</v>
      </c>
      <c r="B171" s="153">
        <v>314</v>
      </c>
      <c r="C171" s="153">
        <v>282</v>
      </c>
      <c r="D171" s="154">
        <v>1.57</v>
      </c>
      <c r="E171" s="155"/>
    </row>
    <row r="172" spans="1:5" ht="15.75" thickBot="1" x14ac:dyDescent="0.3">
      <c r="A172" s="152" t="s">
        <v>223</v>
      </c>
      <c r="B172" s="153">
        <v>352</v>
      </c>
      <c r="C172" s="153">
        <v>317</v>
      </c>
      <c r="D172" s="154">
        <v>1.76</v>
      </c>
      <c r="E172" s="155"/>
    </row>
    <row r="173" spans="1:5" ht="15.75" thickBot="1" x14ac:dyDescent="0.3">
      <c r="A173" s="152" t="s">
        <v>224</v>
      </c>
      <c r="B173" s="153">
        <v>303</v>
      </c>
      <c r="C173" s="153">
        <v>273</v>
      </c>
      <c r="D173" s="154">
        <v>1.51</v>
      </c>
      <c r="E173" s="155"/>
    </row>
    <row r="174" spans="1:5" ht="15.75" thickBot="1" x14ac:dyDescent="0.3">
      <c r="A174" s="152" t="s">
        <v>225</v>
      </c>
      <c r="B174" s="153">
        <v>258</v>
      </c>
      <c r="C174" s="153">
        <v>232</v>
      </c>
      <c r="D174" s="154">
        <v>1.29</v>
      </c>
      <c r="E174" s="155"/>
    </row>
    <row r="175" spans="1:5" ht="15.75" thickBot="1" x14ac:dyDescent="0.3">
      <c r="A175" s="152" t="s">
        <v>226</v>
      </c>
      <c r="B175" s="153">
        <v>332</v>
      </c>
      <c r="C175" s="153">
        <v>299</v>
      </c>
      <c r="D175" s="154">
        <v>1.66</v>
      </c>
      <c r="E175" s="155"/>
    </row>
    <row r="176" spans="1:5" ht="15.75" thickBot="1" x14ac:dyDescent="0.3">
      <c r="A176" s="152" t="s">
        <v>227</v>
      </c>
      <c r="B176" s="153">
        <v>336</v>
      </c>
      <c r="C176" s="153">
        <v>302</v>
      </c>
      <c r="D176" s="154">
        <v>1.68</v>
      </c>
      <c r="E176" s="155"/>
    </row>
    <row r="177" spans="1:5" ht="15.75" thickBot="1" x14ac:dyDescent="0.3">
      <c r="A177" s="152" t="s">
        <v>228</v>
      </c>
      <c r="B177" s="153">
        <v>312</v>
      </c>
      <c r="C177" s="153">
        <v>281</v>
      </c>
      <c r="D177" s="154">
        <v>1.56</v>
      </c>
      <c r="E177" s="155"/>
    </row>
    <row r="178" spans="1:5" ht="15.75" thickBot="1" x14ac:dyDescent="0.3">
      <c r="A178" s="152" t="s">
        <v>229</v>
      </c>
      <c r="B178" s="153">
        <v>336</v>
      </c>
      <c r="C178" s="153">
        <v>302</v>
      </c>
      <c r="D178" s="154">
        <v>1.68</v>
      </c>
      <c r="E178" s="155"/>
    </row>
    <row r="179" spans="1:5" ht="15.75" thickBot="1" x14ac:dyDescent="0.3">
      <c r="A179" s="152" t="s">
        <v>230</v>
      </c>
      <c r="B179" s="153">
        <v>308</v>
      </c>
      <c r="C179" s="153">
        <v>277</v>
      </c>
      <c r="D179" s="154">
        <v>1.54</v>
      </c>
      <c r="E179" s="155"/>
    </row>
    <row r="180" spans="1:5" ht="15.75" thickBot="1" x14ac:dyDescent="0.3">
      <c r="A180" s="152" t="s">
        <v>231</v>
      </c>
      <c r="B180" s="153">
        <v>326</v>
      </c>
      <c r="C180" s="153">
        <v>294</v>
      </c>
      <c r="D180" s="154">
        <v>1.63</v>
      </c>
      <c r="E180" s="155"/>
    </row>
    <row r="181" spans="1:5" ht="15.75" thickBot="1" x14ac:dyDescent="0.3">
      <c r="A181" s="152" t="s">
        <v>232</v>
      </c>
      <c r="B181" s="153">
        <v>296</v>
      </c>
      <c r="C181" s="153">
        <v>266</v>
      </c>
      <c r="D181" s="154">
        <v>1.48</v>
      </c>
      <c r="E181" s="155"/>
    </row>
    <row r="182" spans="1:5" ht="15.75" thickBot="1" x14ac:dyDescent="0.3">
      <c r="A182" s="152" t="s">
        <v>233</v>
      </c>
      <c r="B182" s="153">
        <v>337</v>
      </c>
      <c r="C182" s="153">
        <v>303</v>
      </c>
      <c r="D182" s="154">
        <v>1.69</v>
      </c>
      <c r="E182" s="155"/>
    </row>
    <row r="183" spans="1:5" ht="15.75" thickBot="1" x14ac:dyDescent="0.3">
      <c r="A183" s="152" t="s">
        <v>234</v>
      </c>
      <c r="B183" s="153">
        <v>335</v>
      </c>
      <c r="C183" s="153">
        <v>301</v>
      </c>
      <c r="D183" s="154">
        <v>1.67</v>
      </c>
      <c r="E183" s="155"/>
    </row>
    <row r="184" spans="1:5" ht="15.75" thickBot="1" x14ac:dyDescent="0.3">
      <c r="A184" s="152" t="s">
        <v>235</v>
      </c>
      <c r="B184" s="153">
        <v>517</v>
      </c>
      <c r="C184" s="153">
        <v>465</v>
      </c>
      <c r="D184" s="154">
        <v>2.58</v>
      </c>
      <c r="E184" s="155"/>
    </row>
    <row r="185" spans="1:5" ht="15.75" thickBot="1" x14ac:dyDescent="0.3">
      <c r="A185" s="152" t="s">
        <v>236</v>
      </c>
      <c r="B185" s="153">
        <v>278</v>
      </c>
      <c r="C185" s="153">
        <v>250</v>
      </c>
      <c r="D185" s="154">
        <v>1.39</v>
      </c>
      <c r="E185" s="155"/>
    </row>
    <row r="186" spans="1:5" ht="15.75" thickBot="1" x14ac:dyDescent="0.3">
      <c r="A186" s="152" t="s">
        <v>237</v>
      </c>
      <c r="B186" s="153">
        <v>317</v>
      </c>
      <c r="C186" s="153">
        <v>286</v>
      </c>
      <c r="D186" s="154">
        <v>1.59</v>
      </c>
      <c r="E186" s="155"/>
    </row>
    <row r="187" spans="1:5" ht="15.75" thickBot="1" x14ac:dyDescent="0.3">
      <c r="A187" s="152" t="s">
        <v>238</v>
      </c>
      <c r="B187" s="153">
        <v>320</v>
      </c>
      <c r="C187" s="153">
        <v>288</v>
      </c>
      <c r="D187" s="154">
        <v>1.6</v>
      </c>
      <c r="E187" s="155"/>
    </row>
    <row r="188" spans="1:5" ht="15.75" thickBot="1" x14ac:dyDescent="0.3">
      <c r="A188" s="152" t="s">
        <v>239</v>
      </c>
      <c r="B188" s="153">
        <v>277</v>
      </c>
      <c r="C188" s="153">
        <v>249</v>
      </c>
      <c r="D188" s="154">
        <v>1.39</v>
      </c>
      <c r="E188" s="155"/>
    </row>
    <row r="189" spans="1:5" ht="15.75" thickBot="1" x14ac:dyDescent="0.3">
      <c r="A189" s="152" t="s">
        <v>240</v>
      </c>
      <c r="B189" s="153">
        <v>278</v>
      </c>
      <c r="C189" s="153">
        <v>250</v>
      </c>
      <c r="D189" s="154">
        <v>1.39</v>
      </c>
      <c r="E189" s="155"/>
    </row>
    <row r="190" spans="1:5" ht="15.75" thickBot="1" x14ac:dyDescent="0.3">
      <c r="A190" s="152" t="s">
        <v>241</v>
      </c>
      <c r="B190" s="153">
        <v>332</v>
      </c>
      <c r="C190" s="153">
        <v>299</v>
      </c>
      <c r="D190" s="154">
        <v>1.66</v>
      </c>
      <c r="E190" s="155"/>
    </row>
    <row r="191" spans="1:5" ht="15.75" thickBot="1" x14ac:dyDescent="0.3">
      <c r="A191" s="152" t="s">
        <v>242</v>
      </c>
      <c r="B191" s="153">
        <v>401</v>
      </c>
      <c r="C191" s="153">
        <v>361</v>
      </c>
      <c r="D191" s="154">
        <v>2.0099999999999998</v>
      </c>
      <c r="E191" s="155"/>
    </row>
    <row r="192" spans="1:5" ht="15.75" thickBot="1" x14ac:dyDescent="0.3">
      <c r="A192" s="152" t="s">
        <v>243</v>
      </c>
      <c r="B192" s="153">
        <v>387</v>
      </c>
      <c r="C192" s="153">
        <v>348</v>
      </c>
      <c r="D192" s="154">
        <v>1.93</v>
      </c>
      <c r="E192" s="155"/>
    </row>
    <row r="193" spans="1:5" ht="15.75" thickBot="1" x14ac:dyDescent="0.3">
      <c r="A193" s="152" t="s">
        <v>244</v>
      </c>
      <c r="B193" s="153">
        <v>302</v>
      </c>
      <c r="C193" s="153">
        <v>272</v>
      </c>
      <c r="D193" s="154">
        <v>1.51</v>
      </c>
      <c r="E193" s="155"/>
    </row>
    <row r="194" spans="1:5" ht="15.75" thickBot="1" x14ac:dyDescent="0.3">
      <c r="A194" s="152" t="s">
        <v>245</v>
      </c>
      <c r="B194" s="153">
        <v>322</v>
      </c>
      <c r="C194" s="153">
        <v>290</v>
      </c>
      <c r="D194" s="154">
        <v>1.61</v>
      </c>
      <c r="E194" s="155"/>
    </row>
    <row r="195" spans="1:5" ht="15.75" thickBot="1" x14ac:dyDescent="0.3">
      <c r="A195" s="152" t="s">
        <v>246</v>
      </c>
      <c r="B195" s="153">
        <v>284</v>
      </c>
      <c r="C195" s="153">
        <v>256</v>
      </c>
      <c r="D195" s="154">
        <v>1.42</v>
      </c>
      <c r="E195" s="155"/>
    </row>
    <row r="196" spans="1:5" ht="15.75" thickBot="1" x14ac:dyDescent="0.3">
      <c r="A196" s="152" t="s">
        <v>247</v>
      </c>
      <c r="B196" s="153">
        <v>318</v>
      </c>
      <c r="C196" s="153">
        <v>286</v>
      </c>
      <c r="D196" s="154">
        <v>1.59</v>
      </c>
      <c r="E196" s="155"/>
    </row>
    <row r="197" spans="1:5" ht="15.75" thickBot="1" x14ac:dyDescent="0.3">
      <c r="A197" s="152" t="s">
        <v>248</v>
      </c>
      <c r="B197" s="153">
        <v>344</v>
      </c>
      <c r="C197" s="153">
        <v>310</v>
      </c>
      <c r="D197" s="154">
        <v>1.72</v>
      </c>
      <c r="E197" s="155"/>
    </row>
    <row r="198" spans="1:5" ht="15.75" thickBot="1" x14ac:dyDescent="0.3">
      <c r="A198" s="152" t="s">
        <v>249</v>
      </c>
      <c r="B198" s="153">
        <v>306</v>
      </c>
      <c r="C198" s="153">
        <v>275</v>
      </c>
      <c r="D198" s="154">
        <v>1.53</v>
      </c>
      <c r="E198" s="155"/>
    </row>
    <row r="199" spans="1:5" ht="15.75" thickBot="1" x14ac:dyDescent="0.3">
      <c r="A199" s="152" t="s">
        <v>250</v>
      </c>
      <c r="B199" s="153">
        <v>309</v>
      </c>
      <c r="C199" s="153">
        <v>278</v>
      </c>
      <c r="D199" s="154">
        <v>1.55</v>
      </c>
      <c r="E199" s="155"/>
    </row>
    <row r="200" spans="1:5" ht="15.75" thickBot="1" x14ac:dyDescent="0.3">
      <c r="A200" s="152" t="s">
        <v>251</v>
      </c>
      <c r="B200" s="153">
        <v>331</v>
      </c>
      <c r="C200" s="153">
        <v>298</v>
      </c>
      <c r="D200" s="154">
        <v>1.66</v>
      </c>
      <c r="E200" s="155"/>
    </row>
    <row r="201" spans="1:5" ht="15.75" thickBot="1" x14ac:dyDescent="0.3">
      <c r="A201" s="152" t="s">
        <v>252</v>
      </c>
      <c r="B201" s="153">
        <v>267</v>
      </c>
      <c r="C201" s="153">
        <v>241</v>
      </c>
      <c r="D201" s="154">
        <v>1.34</v>
      </c>
      <c r="E201" s="155"/>
    </row>
    <row r="202" spans="1:5" ht="15.75" thickBot="1" x14ac:dyDescent="0.3">
      <c r="A202" s="152" t="s">
        <v>253</v>
      </c>
      <c r="B202" s="153">
        <v>317</v>
      </c>
      <c r="C202" s="153">
        <v>285</v>
      </c>
      <c r="D202" s="154">
        <v>1.58</v>
      </c>
      <c r="E202" s="155"/>
    </row>
    <row r="203" spans="1:5" ht="15.75" thickBot="1" x14ac:dyDescent="0.3">
      <c r="A203" s="160" t="s">
        <v>254</v>
      </c>
      <c r="B203" s="161">
        <v>285</v>
      </c>
      <c r="C203" s="161">
        <v>256</v>
      </c>
      <c r="D203" s="162">
        <v>1.42</v>
      </c>
      <c r="E203" s="155"/>
    </row>
    <row r="204" spans="1:5" ht="15.75" thickBot="1" x14ac:dyDescent="0.3">
      <c r="A204" s="152" t="s">
        <v>255</v>
      </c>
      <c r="B204" s="153">
        <v>303</v>
      </c>
      <c r="C204" s="153">
        <v>273</v>
      </c>
      <c r="D204" s="154">
        <v>1.51</v>
      </c>
      <c r="E204" s="155"/>
    </row>
    <row r="205" spans="1:5" ht="15.75" thickBot="1" x14ac:dyDescent="0.3">
      <c r="A205" s="146" t="s">
        <v>256</v>
      </c>
      <c r="B205" s="166">
        <v>285</v>
      </c>
      <c r="C205" s="166">
        <v>256</v>
      </c>
      <c r="D205" s="147">
        <v>1.42</v>
      </c>
      <c r="E205" s="155" t="s">
        <v>55</v>
      </c>
    </row>
    <row r="206" spans="1:5" ht="15.75" thickBot="1" x14ac:dyDescent="0.3">
      <c r="A206" s="167" t="s">
        <v>257</v>
      </c>
      <c r="B206" s="168">
        <v>335</v>
      </c>
      <c r="C206" s="168">
        <v>302</v>
      </c>
      <c r="D206" s="155">
        <v>1.68</v>
      </c>
      <c r="E206" s="155"/>
    </row>
    <row r="207" spans="1:5" ht="15.75" thickBot="1" x14ac:dyDescent="0.3">
      <c r="A207" s="152" t="s">
        <v>258</v>
      </c>
      <c r="B207" s="153">
        <v>290</v>
      </c>
      <c r="C207" s="153">
        <v>261</v>
      </c>
      <c r="D207" s="154">
        <v>1.45</v>
      </c>
      <c r="E207" s="155"/>
    </row>
    <row r="208" spans="1:5" ht="15.75" thickBot="1" x14ac:dyDescent="0.3">
      <c r="A208" s="152" t="s">
        <v>259</v>
      </c>
      <c r="B208" s="153">
        <v>296</v>
      </c>
      <c r="C208" s="153">
        <v>266</v>
      </c>
      <c r="D208" s="154">
        <v>1.48</v>
      </c>
      <c r="E208" s="155"/>
    </row>
    <row r="209" spans="1:5" ht="15.75" thickBot="1" x14ac:dyDescent="0.3">
      <c r="A209" s="152" t="s">
        <v>260</v>
      </c>
      <c r="B209" s="153">
        <v>331</v>
      </c>
      <c r="C209" s="153">
        <v>298</v>
      </c>
      <c r="D209" s="154">
        <v>1.65</v>
      </c>
      <c r="E209" s="155"/>
    </row>
    <row r="210" spans="1:5" ht="15.75" thickBot="1" x14ac:dyDescent="0.3">
      <c r="A210" s="152" t="s">
        <v>261</v>
      </c>
      <c r="B210" s="153">
        <v>292</v>
      </c>
      <c r="C210" s="153">
        <v>263</v>
      </c>
      <c r="D210" s="154">
        <v>1.46</v>
      </c>
      <c r="E210" s="155"/>
    </row>
    <row r="211" spans="1:5" ht="15.75" thickBot="1" x14ac:dyDescent="0.3">
      <c r="A211" s="152" t="s">
        <v>262</v>
      </c>
      <c r="B211" s="153">
        <v>343</v>
      </c>
      <c r="C211" s="153">
        <v>309</v>
      </c>
      <c r="D211" s="154">
        <v>1.71</v>
      </c>
      <c r="E211" s="155"/>
    </row>
    <row r="212" spans="1:5" ht="15.75" thickBot="1" x14ac:dyDescent="0.3">
      <c r="A212" s="152" t="s">
        <v>263</v>
      </c>
      <c r="B212" s="153">
        <v>441</v>
      </c>
      <c r="C212" s="153">
        <v>397</v>
      </c>
      <c r="D212" s="154">
        <v>2.2000000000000002</v>
      </c>
      <c r="E212" s="155"/>
    </row>
    <row r="213" spans="1:5" ht="15.75" thickBot="1" x14ac:dyDescent="0.3">
      <c r="A213" s="152" t="s">
        <v>264</v>
      </c>
      <c r="B213" s="153">
        <v>280</v>
      </c>
      <c r="C213" s="153">
        <v>252</v>
      </c>
      <c r="D213" s="154">
        <v>1.4</v>
      </c>
      <c r="E213" s="155"/>
    </row>
    <row r="214" spans="1:5" ht="15.75" thickBot="1" x14ac:dyDescent="0.3">
      <c r="A214" s="152" t="s">
        <v>265</v>
      </c>
      <c r="B214" s="153">
        <v>290</v>
      </c>
      <c r="C214" s="153">
        <v>261</v>
      </c>
      <c r="D214" s="154">
        <v>1.45</v>
      </c>
      <c r="E214" s="155"/>
    </row>
    <row r="215" spans="1:5" ht="15.75" thickBot="1" x14ac:dyDescent="0.3">
      <c r="A215" s="152" t="s">
        <v>266</v>
      </c>
      <c r="B215" s="153">
        <v>298</v>
      </c>
      <c r="C215" s="153">
        <v>268</v>
      </c>
      <c r="D215" s="154">
        <v>1.49</v>
      </c>
      <c r="E215" s="155"/>
    </row>
    <row r="216" spans="1:5" x14ac:dyDescent="0.25">
      <c r="A216" s="152" t="s">
        <v>267</v>
      </c>
      <c r="B216" s="153">
        <v>321</v>
      </c>
      <c r="C216" s="153">
        <v>289</v>
      </c>
      <c r="D216" s="154">
        <v>1.6</v>
      </c>
      <c r="E216" s="155"/>
    </row>
  </sheetData>
  <sheetProtection algorithmName="SHA-512" hashValue="ZW4DOIe7+5aNqhIZ+HlIUky3xg+Gx6a7f7BE3rdR4kmCs16UzTBOWsJWToTHMZAueWl3LLNLaCh2wIaaW4FKJQ==" saltValue="Koe1eKcx5KxfZvo2HfktSA==" spinCount="100000" sheet="1" objects="1" scenarios="1"/>
  <pageMargins left="0.7" right="0.7" top="0.75" bottom="0.75" header="0.3" footer="0.3"/>
  <pageSetup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N k H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H p O K q 6 w A A A D 3 A A A A E g A A A E N v b m Z p Z y 9 Q Y W N r Y W d l L n h t b I S P Q Q u C M B z F 7 0 H f Q X Z 3 m 4 s g 5 O 8 8 e F U I g u g 6 d O h I t 3 C z + d 0 6 9 J H 6 C i l l d e v 4 3 v v B e + 9 x u 0 M 6 d m 1 w l b 1 V R i c o w h Q F 1 g l d i d Z o m S B t U M r X K 9 i L 8 i x q G U y 0 t v F o q w Q 1 z l 1 i Q r z 3 2 G + w 6 W v C K I 3 I q c g P Z S M 7 g T 6 w + g + H S s + 1 p U Q c j q 8 1 n O G I 7 T D b M k y B L C Y U S n 8 B N g 2 e 0 x 8 T s q F 1 Q y + 5 t G G W A 1 k k k P c H / g Q A A P / / A w B Q S w M E F A A C A A g A A A A h A D R y G 1 z p A g A A b x s A A B M A A A B G b 3 J t d W x h c y 9 T Z W N 0 a W 9 u M S 5 t 7 F j t b t o w F P 2 P 1 H e w v B + F j U H z A b S d m E R L J z S 1 6 1 S Q 9 g M h 5 C R u i e T Y k W N K u 6 q P 1 K f o i y 0 h d I u X o C Z m o 6 o a p A R y 5 B x f X 9 9 z E m 6 A b e E y C o b x t / a p U g l m i G M H v I M j Z B E E N A i 6 g G C x U w H h 5 5 y 7 V 5 i G y A 9 s N Y 4 4 W w S Y H z M q M B V B F c 6 E 8 I P D Z n O x W D Q C 1 2 3 Y p H m N C O M 4 m N 5 O L 7 E 9 Q 0 F z L r z o 0 P d 0 s z E T H q z V Y + a n + f C N 4 O j x w U E A A R 9 x 4 X L g Y D A Y n Z 1 G g Q y E R x r R Q F y N Q 6 m D u z t 4 z M j c o x q s A z j q H Z 2 e j F 2 n u y u i U V N 8 4 z M u d i f g M 3 g f H q O L 6 D Q Y R 5 H 7 i H Y h 1 C G c H F I m q m O b k Q i b 1 A 6 p m H 2 0 Z y 5 x q l p 8 Q V A g V k i r V g f 5 J k m x R p e r i Z + Z p F O D 9 + H K V g v T t 7 Q w 8 K E I g 5 5 i M L e T m i j M f m 6 G d J h t K b n G q 0 l u M Q Y j x W C 8 l u 0 p x m B k J D u 5 w e Y b 2 u A l Q + 7 M m S k G f R s l Y r 6 d O i z G Y G a k K l n J r b K S C 1 R y H M P q 5 j A G 4 3 c M W Q y t F I O 2 H S 0 U W 6 j + l l 1 9 c z U V Y 2 h l J D u p x 3 a p x 1 K P m 6 b K e J m H c K n o 5 H b l Z 2 h n b F f S E z q l J 5 S e 8 D 8 8 Y d N k a 6 W r v C 5 X K c b Q y d h w e B 8 a 0 / i C L Y a Y Y F s w 3 n 3 e m e A k 0 Z B z f Q Z s 5 F k u c l j U f V s 2 3 h o j j m h w y b g X O 9 7 o 1 s d B N U f 7 r i 5 1 6 k R 4 G x D h 8 L 8 a X V m 4 s Q Y 3 1 + C t N X h 7 D d 6 R 8 P v a T s W l 2 U l I 9 0 c 7 / 7 g / 6 j C C e H x + y R 6 p J H O l Z q Q k c 6 W O m y R z p Z a O J H O l v 9 K S z J V e / i W Z K 7 0 q S D J P M u w r M O x L D A c K D A c S g 7 a n U l J 7 M o d S W c p 1 q a k U p i Z X p q Z S m p q x s d G e U B t Z + G d o M A H w O f P Y t R v + / O O 4 3 y N M 4 A F G D u b 5 v B a M V z f 1 C B n a K H S T o C v 4 H C v b + 5 o Y I 1 P v P z 6 g l L O e U P y E 0 b l n Y b 5 E v 2 A r A z 1 D P A P t W T x z 7 G 0 G + n V O M 1 G S i q t 3 x V L Y E P s p 7 N w W K e w b u 0 5 h f d f O / / T 4 B Q A A / / 8 D A F B L A Q I t A B Q A B g A I A A A A I Q A q 3 a p A 0 g A A A D c B A A A T A A A A A A A A A A A A A A A A A A A A A A B b Q 2 9 u d G V u d F 9 U e X B l c 1 0 u e G 1 s U E s B A i 0 A F A A C A A g A A A A h A B 6 T i q u s A A A A 9 w A A A B I A A A A A A A A A A A A A A A A A C w M A A E N v b m Z p Z y 9 Q Y W N r Y W d l L n h t b F B L A Q I t A B Q A A g A I A A A A I Q A 0 c h t c 6 Q I A A G 8 b A A A T A A A A A A A A A A A A A A A A A O c D A A B G b 3 J t d W x h c y 9 T Z W N 0 a W 9 u M S 5 t U E s F B g A A A A A D A A M A w g A A A A E H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Y G Q A A A A A A A L Y Z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V G F i b G E l M j A x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w N i 0 w N l Q x N T o z N z o x N S 4 y O T U 0 M T A y W i I v P j x F b n R y e S B U e X B l P S J G a W x s Q 2 9 s d W 1 u V H l w Z X M i I F Z h b H V l P S J z Q m d Z R 0 J n W U d C Z z 0 9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Y j U 0 M j c x Y 2 Q t Z W I 4 N S 0 0 N D E 5 L W F k M T g t Y 2 I 1 N m J j O D B i M j Y 3 I i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I D E v Q X V 0 b 1 J l b W 9 2 Z W R D b 2 x 1 b W 5 z M S 5 7 Q 2 9 s d W 1 u M S w w f S Z x d W 9 0 O y w m c X V v d D t T Z W N 0 a W 9 u M S 9 U Y W J s Y S A x L 0 F 1 d G 9 S Z W 1 v d m V k Q 2 9 s d W 1 u c z E u e 0 N v b H V t b j I s M X 0 m c X V v d D s s J n F 1 b 3 Q 7 U 2 V j d G l v b j E v V G F i b G E g M S 9 B d X R v U m V t b 3 Z l Z E N v b H V t b n M x L n t D b 2 x 1 b W 4 z L D J 9 J n F 1 b 3 Q 7 L C Z x d W 9 0 O 1 N l Y 3 R p b 2 4 x L 1 R h Y m x h I D E v Q X V 0 b 1 J l b W 9 2 Z W R D b 2 x 1 b W 5 z M S 5 7 Q 2 9 s d W 1 u N C w z f S Z x d W 9 0 O y w m c X V v d D t T Z W N 0 a W 9 u M S 9 U Y W J s Y S A x L 0 F 1 d G 9 S Z W 1 v d m V k Q 2 9 s d W 1 u c z E u e 0 N v b H V t b j U s N H 0 m c X V v d D s s J n F 1 b 3 Q 7 U 2 V j d G l v b j E v V G F i b G E g M S 9 B d X R v U m V t b 3 Z l Z E N v b H V t b n M x L n t D b 2 x 1 b W 4 2 L D V 9 J n F 1 b 3 Q 7 L C Z x d W 9 0 O 1 N l Y 3 R p b 2 4 x L 1 R h Y m x h I D E v Q X V 0 b 1 J l b W 9 2 Z W R D b 2 x 1 b W 5 z M S 5 7 Q 2 9 s d W 1 u N y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U Y W J s Y S A x L 0 F 1 d G 9 S Z W 1 v d m V k Q 2 9 s d W 1 u c z E u e 0 N v b H V t b j E s M H 0 m c X V v d D s s J n F 1 b 3 Q 7 U 2 V j d G l v b j E v V G F i b G E g M S 9 B d X R v U m V t b 3 Z l Z E N v b H V t b n M x L n t D b 2 x 1 b W 4 y L D F 9 J n F 1 b 3 Q 7 L C Z x d W 9 0 O 1 N l Y 3 R p b 2 4 x L 1 R h Y m x h I D E v Q X V 0 b 1 J l b W 9 2 Z W R D b 2 x 1 b W 5 z M S 5 7 Q 2 9 s d W 1 u M y w y f S Z x d W 9 0 O y w m c X V v d D t T Z W N 0 a W 9 u M S 9 U Y W J s Y S A x L 0 F 1 d G 9 S Z W 1 v d m V k Q 2 9 s d W 1 u c z E u e 0 N v b H V t b j Q s M 3 0 m c X V v d D s s J n F 1 b 3 Q 7 U 2 V j d G l v b j E v V G F i b G E g M S 9 B d X R v U m V t b 3 Z l Z E N v b H V t b n M x L n t D b 2 x 1 b W 4 1 L D R 9 J n F 1 b 3 Q 7 L C Z x d W 9 0 O 1 N l Y 3 R p b 2 4 x L 1 R h Y m x h I D E v Q X V 0 b 1 J l b W 9 2 Z W R D b 2 x 1 b W 5 z M S 5 7 Q 2 9 s d W 1 u N i w 1 f S Z x d W 9 0 O y w m c X V v d D t T Z W N 0 a W 9 u M S 9 U Y W J s Y S A x L 0 F 1 d G 9 S Z W 1 v d m V k Q 2 9 s d W 1 u c z E u e 0 N v b H V t b j c s N n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h J T I w N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D Y t M D Z U M T U 6 M z g 6 N T I u M z M 0 N z I 4 M V o i L z 4 8 R W 5 0 c n k g V H l w Z T 0 i R m l s b E N v b H V t b l R 5 c G V z I i B W Y W x 1 Z T 0 i c 0 J n V U Z C U V V G Q l F Z R 0 J n W U d C Z z 0 9 I i 8 + P E V u d H J 5 I F R 5 c G U 9 I k Z p b G x D b 2 x 1 b W 5 O Y W 1 l c y I g V m F s d W U 9 I n N b J n F 1 b 3 Q 7 R M O t Y S Z x d W 9 0 O y w m c X V v d D t F b m U m c X V v d D s s J n F 1 b 3 Q 7 R m V i J n F 1 b 3 Q 7 L C Z x d W 9 0 O 0 1 h c i Z x d W 9 0 O y w m c X V v d D t B Y n I m c X V v d D s s J n F 1 b 3 Q 7 T W F 5 J n F 1 b 3 Q 7 L C Z x d W 9 0 O 0 p 1 b i Z x d W 9 0 O y w m c X V v d D t K d W w m c X V v d D s s J n F 1 b 3 Q 7 Q W d v J n F 1 b 3 Q 7 L C Z x d W 9 0 O 1 N l c C Z x d W 9 0 O y w m c X V v d D t P Y 3 Q m c X V v d D s s J n F 1 b 3 Q 7 T m 9 2 J n F 1 b 3 Q 7 L C Z x d W 9 0 O 0 R p Y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Z T g 2 Y j N l Y j Q t N m J j Z i 0 0 N D d j L T g x M W U t Z T E 1 Z G Z i M j c z Z W I 4 I i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S A 3 L 0 F 1 d G 9 S Z W 1 v d m V k Q 2 9 s d W 1 u c z E u e 0 T D r W E s M H 0 m c X V v d D s s J n F 1 b 3 Q 7 U 2 V j d G l v b j E v V G F i b G E g N y 9 B d X R v U m V t b 3 Z l Z E N v b H V t b n M x L n t F b m U s M X 0 m c X V v d D s s J n F 1 b 3 Q 7 U 2 V j d G l v b j E v V G F i b G E g N y 9 B d X R v U m V t b 3 Z l Z E N v b H V t b n M x L n t G Z W I s M n 0 m c X V v d D s s J n F 1 b 3 Q 7 U 2 V j d G l v b j E v V G F i b G E g N y 9 B d X R v U m V t b 3 Z l Z E N v b H V t b n M x L n t N Y X I s M 3 0 m c X V v d D s s J n F 1 b 3 Q 7 U 2 V j d G l v b j E v V G F i b G E g N y 9 B d X R v U m V t b 3 Z l Z E N v b H V t b n M x L n t B Y n I s N H 0 m c X V v d D s s J n F 1 b 3 Q 7 U 2 V j d G l v b j E v V G F i b G E g N y 9 B d X R v U m V t b 3 Z l Z E N v b H V t b n M x L n t N Y X k s N X 0 m c X V v d D s s J n F 1 b 3 Q 7 U 2 V j d G l v b j E v V G F i b G E g N y 9 B d X R v U m V t b 3 Z l Z E N v b H V t b n M x L n t K d W 4 s N n 0 m c X V v d D s s J n F 1 b 3 Q 7 U 2 V j d G l v b j E v V G F i b G E g N y 9 B d X R v U m V t b 3 Z l Z E N v b H V t b n M x L n t K d W w s N 3 0 m c X V v d D s s J n F 1 b 3 Q 7 U 2 V j d G l v b j E v V G F i b G E g N y 9 B d X R v U m V t b 3 Z l Z E N v b H V t b n M x L n t B Z 2 8 s O H 0 m c X V v d D s s J n F 1 b 3 Q 7 U 2 V j d G l v b j E v V G F i b G E g N y 9 B d X R v U m V t b 3 Z l Z E N v b H V t b n M x L n t T Z X A s O X 0 m c X V v d D s s J n F 1 b 3 Q 7 U 2 V j d G l v b j E v V G F i b G E g N y 9 B d X R v U m V t b 3 Z l Z E N v b H V t b n M x L n t P Y 3 Q s M T B 9 J n F 1 b 3 Q 7 L C Z x d W 9 0 O 1 N l Y 3 R p b 2 4 x L 1 R h Y m x h I D c v Q X V 0 b 1 J l b W 9 2 Z W R D b 2 x 1 b W 5 z M S 5 7 T m 9 2 L D E x f S Z x d W 9 0 O y w m c X V v d D t T Z W N 0 a W 9 u M S 9 U Y W J s Y S A 3 L 0 F 1 d G 9 S Z W 1 v d m V k Q 2 9 s d W 1 u c z E u e 0 R p Y y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1 R h Y m x h I D c v Q X V 0 b 1 J l b W 9 2 Z W R D b 2 x 1 b W 5 z M S 5 7 R M O t Y S w w f S Z x d W 9 0 O y w m c X V v d D t T Z W N 0 a W 9 u M S 9 U Y W J s Y S A 3 L 0 F 1 d G 9 S Z W 1 v d m V k Q 2 9 s d W 1 u c z E u e 0 V u Z S w x f S Z x d W 9 0 O y w m c X V v d D t T Z W N 0 a W 9 u M S 9 U Y W J s Y S A 3 L 0 F 1 d G 9 S Z W 1 v d m V k Q 2 9 s d W 1 u c z E u e 0 Z l Y i w y f S Z x d W 9 0 O y w m c X V v d D t T Z W N 0 a W 9 u M S 9 U Y W J s Y S A 3 L 0 F 1 d G 9 S Z W 1 v d m V k Q 2 9 s d W 1 u c z E u e 0 1 h c i w z f S Z x d W 9 0 O y w m c X V v d D t T Z W N 0 a W 9 u M S 9 U Y W J s Y S A 3 L 0 F 1 d G 9 S Z W 1 v d m V k Q 2 9 s d W 1 u c z E u e 0 F i c i w 0 f S Z x d W 9 0 O y w m c X V v d D t T Z W N 0 a W 9 u M S 9 U Y W J s Y S A 3 L 0 F 1 d G 9 S Z W 1 v d m V k Q 2 9 s d W 1 u c z E u e 0 1 h e S w 1 f S Z x d W 9 0 O y w m c X V v d D t T Z W N 0 a W 9 u M S 9 U Y W J s Y S A 3 L 0 F 1 d G 9 S Z W 1 v d m V k Q 2 9 s d W 1 u c z E u e 0 p 1 b i w 2 f S Z x d W 9 0 O y w m c X V v d D t T Z W N 0 a W 9 u M S 9 U Y W J s Y S A 3 L 0 F 1 d G 9 S Z W 1 v d m V k Q 2 9 s d W 1 u c z E u e 0 p 1 b C w 3 f S Z x d W 9 0 O y w m c X V v d D t T Z W N 0 a W 9 u M S 9 U Y W J s Y S A 3 L 0 F 1 d G 9 S Z W 1 v d m V k Q 2 9 s d W 1 u c z E u e 0 F n b y w 4 f S Z x d W 9 0 O y w m c X V v d D t T Z W N 0 a W 9 u M S 9 U Y W J s Y S A 3 L 0 F 1 d G 9 S Z W 1 v d m V k Q 2 9 s d W 1 u c z E u e 1 N l c C w 5 f S Z x d W 9 0 O y w m c X V v d D t T Z W N 0 a W 9 u M S 9 U Y W J s Y S A 3 L 0 F 1 d G 9 S Z W 1 v d m V k Q 2 9 s d W 1 u c z E u e 0 9 j d C w x M H 0 m c X V v d D s s J n F 1 b 3 Q 7 U 2 V j d G l v b j E v V G F i b G E g N y 9 B d X R v U m V t b 3 Z l Z E N v b H V t b n M x L n t O b 3 Y s M T F 9 J n F 1 b 3 Q 7 L C Z x d W 9 0 O 1 N l Y 3 R p b 2 4 x L 1 R h Y m x h I D c v Q X V 0 b 1 J l b W 9 2 Z W R D b 2 x 1 b W 5 z M S 5 7 R G l j L D E y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b G E l M j A x L 0 9 y a W d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E l M j A x L 1 R h Y m x h J T I w Z X h 0 c m E l Q z M l Q U R k Y S U y M G E l M j B w Y X J 0 a X I l M j B k Z S U y M E h U T U w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h J T I w M S 9 U a X B v J T I w Y 2 F t Y m l h Z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h J T I w N y 9 P c m l n Z W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h J T I w N y 9 U Y W J s Y S U y M G V 4 d H J h J U M z J U F E Z G E l M j B h J T I w c G F y d G l y J T I w Z G U l M j B I V E 1 M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Y S U y M D c v R W 5 j Y W J l e m F k b 3 M l M j B w c m 9 t b 3 Z p Z G 9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Y S U y M D c v V G l w b y U y M G N h b W J p Y W R v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D A Q / O V G M s S 5 E 1 d 2 3 D m i h A A A A A A A I A A A A A A B B m A A A A A Q A A I A A A A E n 7 F D s h 0 5 8 O U q N d W 0 y W S / 0 B D T + q O 9 z W G X c y i 2 R I 1 p k h A A A A A A 6 A A A A A A g A A I A A A A O u f F Y + e 9 P c C q 3 H B E s s e D u 6 t y r W A x 4 g / M x S z G / h U s h b c U A A A A O 1 G Q P b q Y 8 s P g B l C H Z / B 9 D 6 8 2 O r 7 d V B G q l n 0 3 l N y E i w 2 F q P 4 r q k b o S 2 K 1 U B B k x X k K L v Z 6 i u I f w N r B X w Q 0 p k q t v c K 3 z r n w i g W e o S b T z n k j 5 + 7 Q A A A A A j J O 3 k D a h v f g O D M M f T l Z L 5 6 c N L J r k z q I L 1 P v e r 2 a T T T p g L 9 5 g p / R y O b i q u b 1 P a c N J + w J S z i o R M a m p 2 F J 8 z l D y A = < / D a t a M a s h u p > 
</file>

<file path=customXml/itemProps1.xml><?xml version="1.0" encoding="utf-8"?>
<ds:datastoreItem xmlns:ds="http://schemas.openxmlformats.org/officeDocument/2006/customXml" ds:itemID="{515D32B2-9C16-4EDA-8EC3-BEAF6B1D39E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SOLICITUD</vt:lpstr>
      <vt:lpstr>JUSTIFICACIÓN</vt:lpstr>
      <vt:lpstr>Tabla Viáticos</vt:lpstr>
      <vt:lpstr>JUSTIFICACIÓN!Área_de_impresión</vt:lpstr>
      <vt:lpstr>SOLICITUD!Área_de_impresión</vt:lpstr>
    </vt:vector>
  </TitlesOfParts>
  <Manager/>
  <Company>Escuela de Ingeniería - P.Universidad Católica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Soledad Meza Reyes</dc:creator>
  <cp:keywords/>
  <dc:description/>
  <cp:lastModifiedBy>Sebastián Alejandro Monarde Góngora</cp:lastModifiedBy>
  <cp:revision/>
  <cp:lastPrinted>2024-10-11T12:19:32Z</cp:lastPrinted>
  <dcterms:created xsi:type="dcterms:W3CDTF">2012-10-10T13:09:58Z</dcterms:created>
  <dcterms:modified xsi:type="dcterms:W3CDTF">2024-10-11T12:23:41Z</dcterms:modified>
  <cp:category/>
  <cp:contentStatus/>
</cp:coreProperties>
</file>